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en_skoroszyt" defaultThemeVersion="124226"/>
  <workbookProtection workbookPassword="D4E2" lockStructure="1"/>
  <bookViews>
    <workbookView xWindow="45" yWindow="-210" windowWidth="16080" windowHeight="13740" tabRatio="734"/>
  </bookViews>
  <sheets>
    <sheet name="ZAMÓWIENIE" sheetId="1" r:id="rId1"/>
    <sheet name="Wyszukiwarka" sheetId="20" r:id="rId2"/>
    <sheet name="Przejścia dachowe" sheetId="17" r:id="rId3"/>
    <sheet name="Instrukcja" sheetId="7" r:id="rId4"/>
  </sheets>
  <definedNames>
    <definedName name="Model" localSheetId="1">Wyszukiwarka!$D$7</definedName>
    <definedName name="Model">#REF!</definedName>
    <definedName name="_xlnm.Print_Area" localSheetId="3">Instrukcja!$A$1</definedName>
    <definedName name="_xlnm.Print_Area" localSheetId="1">Wyszukiwarka!$B$6:$N$135</definedName>
    <definedName name="_xlnm.Print_Area" localSheetId="0">ZAMÓWIENIE!$A$1:$T$93</definedName>
    <definedName name="Producent" localSheetId="1">Wyszukiwarka!$D$6</definedName>
    <definedName name="Producent">#REF!</definedName>
    <definedName name="Przejscie" localSheetId="1">Wyszukiwarka!$D$8</definedName>
    <definedName name="Przejscie">#REF!</definedName>
    <definedName name="Z_41F0BC08_2BAA_411C_BBC5_24E01500FDDC_.wvu.Cols" localSheetId="0" hidden="1">ZAMÓWIENIE!$I:$M,ZAMÓWIENIE!$V:$X,ZAMÓWIENIE!$AF:$AI</definedName>
  </definedNames>
  <calcPr calcId="145621"/>
  <customWorkbookViews>
    <customWorkbookView name="Wirplast - Widok osobisty" guid="{41F0BC08-2BAA-411C-BBC5-24E01500FDDC}" mergeInterval="0" personalView="1" maximized="1" xWindow="1" yWindow="1" windowWidth="1920" windowHeight="861" activeSheetId="1"/>
  </customWorkbookViews>
</workbook>
</file>

<file path=xl/calcChain.xml><?xml version="1.0" encoding="utf-8"?>
<calcChain xmlns="http://schemas.openxmlformats.org/spreadsheetml/2006/main">
  <c r="U528" i="20" l="1"/>
  <c r="S528" i="20" s="1"/>
  <c r="P528" i="20"/>
  <c r="U527" i="20"/>
  <c r="S527" i="20" s="1"/>
  <c r="P527" i="20"/>
  <c r="U526" i="20"/>
  <c r="S526" i="20"/>
  <c r="P526" i="20"/>
  <c r="U525" i="20"/>
  <c r="S525" i="20" s="1"/>
  <c r="P525" i="20"/>
  <c r="U524" i="20"/>
  <c r="S524" i="20"/>
  <c r="P524" i="20"/>
  <c r="U523" i="20"/>
  <c r="S523" i="20" s="1"/>
  <c r="P523" i="20"/>
  <c r="U522" i="20"/>
  <c r="S522" i="20"/>
  <c r="P522" i="20"/>
  <c r="U521" i="20"/>
  <c r="S521" i="20" s="1"/>
  <c r="P521" i="20"/>
  <c r="U520" i="20"/>
  <c r="S520" i="20"/>
  <c r="P520" i="20"/>
  <c r="U519" i="20"/>
  <c r="S519" i="20" s="1"/>
  <c r="P519" i="20"/>
  <c r="U518" i="20"/>
  <c r="S518" i="20"/>
  <c r="P518" i="20"/>
  <c r="U517" i="20"/>
  <c r="S517" i="20" s="1"/>
  <c r="P517" i="20"/>
  <c r="U516" i="20"/>
  <c r="S516" i="20"/>
  <c r="P516" i="20"/>
  <c r="U515" i="20"/>
  <c r="S515" i="20" s="1"/>
  <c r="P515" i="20"/>
  <c r="U514" i="20"/>
  <c r="S514" i="20"/>
  <c r="P514" i="20"/>
  <c r="U513" i="20"/>
  <c r="S513" i="20" s="1"/>
  <c r="P513" i="20"/>
  <c r="U512" i="20"/>
  <c r="S512" i="20"/>
  <c r="P512" i="20"/>
  <c r="U511" i="20"/>
  <c r="S511" i="20" s="1"/>
  <c r="P511" i="20"/>
  <c r="U510" i="20"/>
  <c r="S510" i="20"/>
  <c r="P510" i="20"/>
  <c r="U509" i="20"/>
  <c r="S509" i="20" s="1"/>
  <c r="P509" i="20"/>
  <c r="U508" i="20"/>
  <c r="S508" i="20"/>
  <c r="P508" i="20"/>
  <c r="U507" i="20"/>
  <c r="S507" i="20" s="1"/>
  <c r="P507" i="20"/>
  <c r="U506" i="20"/>
  <c r="S506" i="20"/>
  <c r="P506" i="20"/>
  <c r="U505" i="20"/>
  <c r="S505" i="20" s="1"/>
  <c r="P505" i="20"/>
  <c r="U504" i="20"/>
  <c r="S504" i="20"/>
  <c r="P504" i="20"/>
  <c r="U503" i="20"/>
  <c r="S503" i="20" s="1"/>
  <c r="P503" i="20"/>
  <c r="U502" i="20"/>
  <c r="S502" i="20"/>
  <c r="P502" i="20"/>
  <c r="U501" i="20"/>
  <c r="S501" i="20" s="1"/>
  <c r="P501" i="20"/>
  <c r="U500" i="20"/>
  <c r="S500" i="20"/>
  <c r="P500" i="20"/>
  <c r="U499" i="20"/>
  <c r="S499" i="20" s="1"/>
  <c r="P499" i="20"/>
  <c r="U498" i="20"/>
  <c r="S498" i="20"/>
  <c r="P498" i="20"/>
  <c r="U497" i="20"/>
  <c r="S497" i="20" s="1"/>
  <c r="P497" i="20"/>
  <c r="S496" i="20"/>
  <c r="P496" i="20"/>
  <c r="U495" i="20"/>
  <c r="S495" i="20" s="1"/>
  <c r="P495" i="20"/>
  <c r="U494" i="20"/>
  <c r="S494" i="20"/>
  <c r="P494" i="20"/>
  <c r="U493" i="20"/>
  <c r="S493" i="20"/>
  <c r="P493" i="20"/>
  <c r="U492" i="20"/>
  <c r="S492" i="20"/>
  <c r="P492" i="20"/>
  <c r="U491" i="20"/>
  <c r="S491" i="20" s="1"/>
  <c r="P491" i="20"/>
  <c r="U490" i="20"/>
  <c r="S490" i="20"/>
  <c r="P490" i="20"/>
  <c r="U489" i="20"/>
  <c r="S489" i="20"/>
  <c r="P489" i="20"/>
  <c r="U488" i="20"/>
  <c r="S488" i="20"/>
  <c r="P488" i="20"/>
  <c r="U487" i="20"/>
  <c r="S487" i="20" s="1"/>
  <c r="P487" i="20"/>
  <c r="U486" i="20"/>
  <c r="S486" i="20"/>
  <c r="P486" i="20"/>
  <c r="U485" i="20"/>
  <c r="S485" i="20"/>
  <c r="P485" i="20"/>
  <c r="U484" i="20"/>
  <c r="S484" i="20"/>
  <c r="P484" i="20"/>
  <c r="U483" i="20"/>
  <c r="S483" i="20" s="1"/>
  <c r="P483" i="20"/>
  <c r="U482" i="20"/>
  <c r="S482" i="20"/>
  <c r="P482" i="20"/>
  <c r="U481" i="20"/>
  <c r="S481" i="20"/>
  <c r="P481" i="20"/>
  <c r="U480" i="20"/>
  <c r="S480" i="20"/>
  <c r="P480" i="20"/>
  <c r="U479" i="20"/>
  <c r="S479" i="20" s="1"/>
  <c r="P479" i="20"/>
  <c r="U478" i="20"/>
  <c r="S478" i="20"/>
  <c r="P478" i="20"/>
  <c r="U477" i="20"/>
  <c r="S477" i="20"/>
  <c r="P477" i="20"/>
  <c r="U476" i="20"/>
  <c r="S476" i="20"/>
  <c r="P476" i="20"/>
  <c r="U475" i="20"/>
  <c r="S475" i="20" s="1"/>
  <c r="P475" i="20"/>
  <c r="S474" i="20"/>
  <c r="P474" i="20"/>
  <c r="S473" i="20"/>
  <c r="P473" i="20"/>
  <c r="S472" i="20"/>
  <c r="P472" i="20"/>
  <c r="U471" i="20"/>
  <c r="S471" i="20"/>
  <c r="P471" i="20"/>
  <c r="U470" i="20"/>
  <c r="S470" i="20" s="1"/>
  <c r="P470" i="20"/>
  <c r="U469" i="20"/>
  <c r="S469" i="20"/>
  <c r="P469" i="20"/>
  <c r="U468" i="20"/>
  <c r="S468" i="20"/>
  <c r="P468" i="20"/>
  <c r="U467" i="20"/>
  <c r="S467" i="20"/>
  <c r="P467" i="20"/>
  <c r="U466" i="20"/>
  <c r="S466" i="20" s="1"/>
  <c r="P466" i="20"/>
  <c r="U465" i="20"/>
  <c r="S465" i="20"/>
  <c r="P465" i="20"/>
  <c r="U464" i="20"/>
  <c r="S464" i="20"/>
  <c r="P464" i="20"/>
  <c r="U463" i="20"/>
  <c r="S463" i="20"/>
  <c r="P463" i="20"/>
  <c r="U462" i="20"/>
  <c r="S462" i="20" s="1"/>
  <c r="P462" i="20"/>
  <c r="U461" i="20"/>
  <c r="S461" i="20"/>
  <c r="P461" i="20"/>
  <c r="U460" i="20"/>
  <c r="S460" i="20"/>
  <c r="P460" i="20"/>
  <c r="U459" i="20"/>
  <c r="S459" i="20"/>
  <c r="P459" i="20"/>
  <c r="U458" i="20"/>
  <c r="S458" i="20" s="1"/>
  <c r="P458" i="20"/>
  <c r="U457" i="20"/>
  <c r="S457" i="20"/>
  <c r="P457" i="20"/>
  <c r="U456" i="20"/>
  <c r="S456" i="20"/>
  <c r="P456" i="20"/>
  <c r="U455" i="20"/>
  <c r="S455" i="20"/>
  <c r="P455" i="20"/>
  <c r="U454" i="20"/>
  <c r="S454" i="20" s="1"/>
  <c r="P454" i="20"/>
  <c r="U453" i="20"/>
  <c r="S453" i="20"/>
  <c r="P453" i="20"/>
  <c r="U452" i="20"/>
  <c r="S452" i="20"/>
  <c r="P452" i="20"/>
  <c r="U451" i="20"/>
  <c r="S451" i="20"/>
  <c r="P451" i="20"/>
  <c r="U450" i="20"/>
  <c r="S450" i="20" s="1"/>
  <c r="P450" i="20"/>
  <c r="U449" i="20"/>
  <c r="S449" i="20"/>
  <c r="P449" i="20"/>
  <c r="U448" i="20"/>
  <c r="S448" i="20"/>
  <c r="P448" i="20"/>
  <c r="U447" i="20"/>
  <c r="S447" i="20"/>
  <c r="P447" i="20"/>
  <c r="U446" i="20"/>
  <c r="S446" i="20" s="1"/>
  <c r="P446" i="20"/>
  <c r="U445" i="20"/>
  <c r="S445" i="20"/>
  <c r="P445" i="20"/>
  <c r="U444" i="20"/>
  <c r="S444" i="20"/>
  <c r="P444" i="20"/>
  <c r="S443" i="20"/>
  <c r="P443" i="20"/>
  <c r="S442" i="20"/>
  <c r="P442" i="20"/>
  <c r="U441" i="20"/>
  <c r="S441" i="20"/>
  <c r="P441" i="20"/>
  <c r="U440" i="20"/>
  <c r="S440" i="20" s="1"/>
  <c r="P440" i="20"/>
  <c r="U439" i="20"/>
  <c r="S439" i="20" s="1"/>
  <c r="P439" i="20"/>
  <c r="U438" i="20"/>
  <c r="S438" i="20" s="1"/>
  <c r="P438" i="20"/>
  <c r="U437" i="20"/>
  <c r="S437" i="20"/>
  <c r="P437" i="20"/>
  <c r="U436" i="20"/>
  <c r="S436" i="20" s="1"/>
  <c r="P436" i="20"/>
  <c r="U435" i="20"/>
  <c r="S435" i="20" s="1"/>
  <c r="P435" i="20"/>
  <c r="U434" i="20"/>
  <c r="S434" i="20" s="1"/>
  <c r="P434" i="20"/>
  <c r="U433" i="20"/>
  <c r="S433" i="20"/>
  <c r="P433" i="20"/>
  <c r="U432" i="20"/>
  <c r="S432" i="20" s="1"/>
  <c r="P432" i="20"/>
  <c r="U431" i="20"/>
  <c r="S431" i="20" s="1"/>
  <c r="P431" i="20"/>
  <c r="U430" i="20"/>
  <c r="S430" i="20" s="1"/>
  <c r="P430" i="20"/>
  <c r="U429" i="20"/>
  <c r="S429" i="20"/>
  <c r="P429" i="20"/>
  <c r="U428" i="20"/>
  <c r="S428" i="20" s="1"/>
  <c r="P428" i="20"/>
  <c r="U427" i="20"/>
  <c r="S427" i="20" s="1"/>
  <c r="P427" i="20"/>
  <c r="U426" i="20"/>
  <c r="S426" i="20" s="1"/>
  <c r="P426" i="20"/>
  <c r="U425" i="20"/>
  <c r="S425" i="20"/>
  <c r="P425" i="20"/>
  <c r="U424" i="20"/>
  <c r="S424" i="20" s="1"/>
  <c r="P424" i="20"/>
  <c r="U423" i="20"/>
  <c r="S423" i="20" s="1"/>
  <c r="P423" i="20"/>
  <c r="U422" i="20"/>
  <c r="S422" i="20" s="1"/>
  <c r="P422" i="20"/>
  <c r="U421" i="20"/>
  <c r="S421" i="20"/>
  <c r="P421" i="20"/>
  <c r="U420" i="20"/>
  <c r="S420" i="20" s="1"/>
  <c r="P420" i="20"/>
  <c r="U419" i="20"/>
  <c r="S419" i="20" s="1"/>
  <c r="P419" i="20"/>
  <c r="U418" i="20"/>
  <c r="S418" i="20" s="1"/>
  <c r="P418" i="20"/>
  <c r="U417" i="20"/>
  <c r="S417" i="20"/>
  <c r="P417" i="20"/>
  <c r="U416" i="20"/>
  <c r="S416" i="20" s="1"/>
  <c r="P416" i="20"/>
  <c r="S415" i="20"/>
  <c r="P415" i="20"/>
  <c r="S414" i="20"/>
  <c r="P414" i="20"/>
  <c r="S413" i="20"/>
  <c r="P413" i="20"/>
  <c r="S412" i="20"/>
  <c r="P412" i="20"/>
  <c r="U411" i="20"/>
  <c r="S411" i="20"/>
  <c r="P411" i="20"/>
  <c r="U410" i="20"/>
  <c r="S410" i="20"/>
  <c r="P410" i="20"/>
  <c r="U409" i="20"/>
  <c r="S409" i="20"/>
  <c r="P409" i="20"/>
  <c r="U408" i="20"/>
  <c r="S408" i="20" s="1"/>
  <c r="P408" i="20"/>
  <c r="U407" i="20"/>
  <c r="S407" i="20"/>
  <c r="P407" i="20"/>
  <c r="U406" i="20"/>
  <c r="S406" i="20"/>
  <c r="P406" i="20"/>
  <c r="U405" i="20"/>
  <c r="S405" i="20"/>
  <c r="P405" i="20"/>
  <c r="U404" i="20"/>
  <c r="S404" i="20" s="1"/>
  <c r="P404" i="20"/>
  <c r="U403" i="20"/>
  <c r="S403" i="20"/>
  <c r="P403" i="20"/>
  <c r="U402" i="20"/>
  <c r="S402" i="20"/>
  <c r="P402" i="20"/>
  <c r="U401" i="20"/>
  <c r="S401" i="20"/>
  <c r="P401" i="20"/>
  <c r="U400" i="20"/>
  <c r="S400" i="20" s="1"/>
  <c r="P400" i="20"/>
  <c r="U399" i="20"/>
  <c r="S399" i="20"/>
  <c r="P399" i="20"/>
  <c r="U398" i="20"/>
  <c r="S398" i="20"/>
  <c r="P398" i="20"/>
  <c r="U397" i="20"/>
  <c r="S397" i="20"/>
  <c r="P397" i="20"/>
  <c r="U396" i="20"/>
  <c r="S396" i="20" s="1"/>
  <c r="P396" i="20"/>
  <c r="U395" i="20"/>
  <c r="S395" i="20"/>
  <c r="P395" i="20"/>
  <c r="U394" i="20"/>
  <c r="S394" i="20"/>
  <c r="P394" i="20"/>
  <c r="U393" i="20"/>
  <c r="S393" i="20"/>
  <c r="P393" i="20"/>
  <c r="U392" i="20"/>
  <c r="S392" i="20" s="1"/>
  <c r="P392" i="20"/>
  <c r="U391" i="20"/>
  <c r="S391" i="20"/>
  <c r="P391" i="20"/>
  <c r="U390" i="20"/>
  <c r="S390" i="20"/>
  <c r="P390" i="20"/>
  <c r="U389" i="20"/>
  <c r="S389" i="20"/>
  <c r="P389" i="20"/>
  <c r="U388" i="20"/>
  <c r="S388" i="20" s="1"/>
  <c r="P388" i="20"/>
  <c r="U387" i="20"/>
  <c r="S387" i="20"/>
  <c r="P387" i="20"/>
  <c r="U386" i="20"/>
  <c r="S386" i="20"/>
  <c r="P386" i="20"/>
  <c r="U385" i="20"/>
  <c r="S385" i="20"/>
  <c r="P385" i="20"/>
  <c r="U384" i="20"/>
  <c r="S384" i="20" s="1"/>
  <c r="P384" i="20"/>
  <c r="U383" i="20"/>
  <c r="S383" i="20"/>
  <c r="P383" i="20"/>
  <c r="U382" i="20"/>
  <c r="S382" i="20"/>
  <c r="P382" i="20"/>
  <c r="S381" i="20"/>
  <c r="P381" i="20"/>
  <c r="S380" i="20"/>
  <c r="P380" i="20"/>
  <c r="S379" i="20"/>
  <c r="P379" i="20"/>
  <c r="S378" i="20"/>
  <c r="P378" i="20"/>
  <c r="S377" i="20"/>
  <c r="P377" i="20"/>
  <c r="U376" i="20"/>
  <c r="S376" i="20" s="1"/>
  <c r="P376" i="20"/>
  <c r="U375" i="20"/>
  <c r="S375" i="20" s="1"/>
  <c r="P375" i="20"/>
  <c r="S374" i="20"/>
  <c r="P374" i="20"/>
  <c r="S373" i="20"/>
  <c r="P373" i="20"/>
  <c r="U372" i="20"/>
  <c r="S372" i="20"/>
  <c r="P372" i="20"/>
  <c r="U371" i="20"/>
  <c r="S371" i="20" s="1"/>
  <c r="P371" i="20"/>
  <c r="U370" i="20"/>
  <c r="S370" i="20"/>
  <c r="P370" i="20"/>
  <c r="U369" i="20"/>
  <c r="S369" i="20" s="1"/>
  <c r="P369" i="20"/>
  <c r="U368" i="20"/>
  <c r="S368" i="20"/>
  <c r="P368" i="20"/>
  <c r="U367" i="20"/>
  <c r="S367" i="20" s="1"/>
  <c r="P367" i="20"/>
  <c r="U366" i="20"/>
  <c r="S366" i="20"/>
  <c r="P366" i="20"/>
  <c r="U365" i="20"/>
  <c r="S365" i="20" s="1"/>
  <c r="P365" i="20"/>
  <c r="U364" i="20"/>
  <c r="S364" i="20"/>
  <c r="P364" i="20"/>
  <c r="U363" i="20"/>
  <c r="S363" i="20" s="1"/>
  <c r="P363" i="20"/>
  <c r="U362" i="20"/>
  <c r="S362" i="20"/>
  <c r="P362" i="20"/>
  <c r="U361" i="20"/>
  <c r="S361" i="20" s="1"/>
  <c r="P361" i="20"/>
  <c r="U360" i="20"/>
  <c r="S360" i="20"/>
  <c r="P360" i="20"/>
  <c r="U359" i="20"/>
  <c r="S359" i="20" s="1"/>
  <c r="P359" i="20"/>
  <c r="U358" i="20"/>
  <c r="S358" i="20"/>
  <c r="P358" i="20"/>
  <c r="U357" i="20"/>
  <c r="S357" i="20" s="1"/>
  <c r="P357" i="20"/>
  <c r="U356" i="20"/>
  <c r="S356" i="20"/>
  <c r="P356" i="20"/>
  <c r="U355" i="20"/>
  <c r="S355" i="20" s="1"/>
  <c r="P355" i="20"/>
  <c r="U354" i="20"/>
  <c r="S354" i="20"/>
  <c r="P354" i="20"/>
  <c r="U353" i="20"/>
  <c r="S353" i="20" s="1"/>
  <c r="P353" i="20"/>
  <c r="U352" i="20"/>
  <c r="S352" i="20"/>
  <c r="P352" i="20"/>
  <c r="U351" i="20"/>
  <c r="S351" i="20" s="1"/>
  <c r="P351" i="20"/>
  <c r="U350" i="20"/>
  <c r="S350" i="20"/>
  <c r="P350" i="20"/>
  <c r="U349" i="20"/>
  <c r="S349" i="20" s="1"/>
  <c r="P349" i="20"/>
  <c r="U348" i="20"/>
  <c r="S348" i="20"/>
  <c r="P348" i="20"/>
  <c r="U347" i="20"/>
  <c r="S347" i="20" s="1"/>
  <c r="P347" i="20"/>
  <c r="U346" i="20"/>
  <c r="S346" i="20"/>
  <c r="P346" i="20"/>
  <c r="U345" i="20"/>
  <c r="S345" i="20" s="1"/>
  <c r="P345" i="20"/>
  <c r="U344" i="20"/>
  <c r="S344" i="20"/>
  <c r="P344" i="20"/>
  <c r="U343" i="20"/>
  <c r="S343" i="20" s="1"/>
  <c r="P343" i="20"/>
  <c r="U342" i="20"/>
  <c r="S342" i="20"/>
  <c r="P342" i="20"/>
  <c r="U341" i="20"/>
  <c r="S341" i="20" s="1"/>
  <c r="P341" i="20"/>
  <c r="U340" i="20"/>
  <c r="S340" i="20"/>
  <c r="P340" i="20"/>
  <c r="U339" i="20"/>
  <c r="S339" i="20" s="1"/>
  <c r="P339" i="20"/>
  <c r="U338" i="20"/>
  <c r="S338" i="20"/>
  <c r="P338" i="20"/>
  <c r="S337" i="20"/>
  <c r="P337" i="20"/>
  <c r="S336" i="20"/>
  <c r="P336" i="20"/>
  <c r="U335" i="20"/>
  <c r="S335" i="20"/>
  <c r="P335" i="20"/>
  <c r="U334" i="20"/>
  <c r="S334" i="20"/>
  <c r="P334" i="20"/>
  <c r="U333" i="20"/>
  <c r="S333" i="20" s="1"/>
  <c r="P333" i="20"/>
  <c r="U332" i="20"/>
  <c r="S332" i="20"/>
  <c r="P332" i="20"/>
  <c r="U331" i="20"/>
  <c r="S331" i="20"/>
  <c r="P331" i="20"/>
  <c r="U330" i="20"/>
  <c r="S330" i="20"/>
  <c r="P330" i="20"/>
  <c r="U329" i="20"/>
  <c r="S329" i="20" s="1"/>
  <c r="P329" i="20"/>
  <c r="U328" i="20"/>
  <c r="S328" i="20"/>
  <c r="P328" i="20"/>
  <c r="U327" i="20"/>
  <c r="S327" i="20"/>
  <c r="P327" i="20"/>
  <c r="U326" i="20"/>
  <c r="S326" i="20"/>
  <c r="P326" i="20"/>
  <c r="U325" i="20"/>
  <c r="S325" i="20" s="1"/>
  <c r="P325" i="20"/>
  <c r="U324" i="20"/>
  <c r="S324" i="20"/>
  <c r="P324" i="20"/>
  <c r="U323" i="20"/>
  <c r="S323" i="20"/>
  <c r="P323" i="20"/>
  <c r="U322" i="20"/>
  <c r="S322" i="20"/>
  <c r="P322" i="20"/>
  <c r="U321" i="20"/>
  <c r="S321" i="20" s="1"/>
  <c r="P321" i="20"/>
  <c r="U320" i="20"/>
  <c r="S320" i="20"/>
  <c r="P320" i="20"/>
  <c r="U319" i="20"/>
  <c r="S319" i="20"/>
  <c r="P319" i="20"/>
  <c r="U318" i="20"/>
  <c r="S318" i="20"/>
  <c r="P318" i="20"/>
  <c r="U317" i="20"/>
  <c r="S317" i="20" s="1"/>
  <c r="P317" i="20"/>
  <c r="U316" i="20"/>
  <c r="S316" i="20"/>
  <c r="P316" i="20"/>
  <c r="U315" i="20"/>
  <c r="S315" i="20"/>
  <c r="P315" i="20"/>
  <c r="U314" i="20"/>
  <c r="S314" i="20"/>
  <c r="P314" i="20"/>
  <c r="S313" i="20"/>
  <c r="P313" i="20"/>
  <c r="S312" i="20"/>
  <c r="P312" i="20"/>
  <c r="S311" i="20"/>
  <c r="P311" i="20"/>
  <c r="S310" i="20"/>
  <c r="P310" i="20"/>
  <c r="S309" i="20"/>
  <c r="P309" i="20"/>
  <c r="S308" i="20"/>
  <c r="P308" i="20"/>
  <c r="U307" i="20"/>
  <c r="S307" i="20" s="1"/>
  <c r="P307" i="20"/>
  <c r="U306" i="20"/>
  <c r="S306" i="20"/>
  <c r="P306" i="20"/>
  <c r="U305" i="20"/>
  <c r="S305" i="20"/>
  <c r="P305" i="20"/>
  <c r="U304" i="20"/>
  <c r="S304" i="20"/>
  <c r="P304" i="20"/>
  <c r="U303" i="20"/>
  <c r="S303" i="20" s="1"/>
  <c r="P303" i="20"/>
  <c r="U302" i="20"/>
  <c r="S302" i="20"/>
  <c r="P302" i="20"/>
  <c r="U301" i="20"/>
  <c r="S301" i="20"/>
  <c r="P301" i="20"/>
  <c r="U300" i="20"/>
  <c r="S300" i="20"/>
  <c r="P300" i="20"/>
  <c r="U299" i="20"/>
  <c r="S299" i="20" s="1"/>
  <c r="P299" i="20"/>
  <c r="U298" i="20"/>
  <c r="S298" i="20"/>
  <c r="P298" i="20"/>
  <c r="U297" i="20"/>
  <c r="S297" i="20"/>
  <c r="P297" i="20"/>
  <c r="U296" i="20"/>
  <c r="S296" i="20"/>
  <c r="P296" i="20"/>
  <c r="U295" i="20"/>
  <c r="S295" i="20" s="1"/>
  <c r="P295" i="20"/>
  <c r="U294" i="20"/>
  <c r="S294" i="20"/>
  <c r="P294" i="20"/>
  <c r="U293" i="20"/>
  <c r="S293" i="20"/>
  <c r="P293" i="20"/>
  <c r="U292" i="20"/>
  <c r="S292" i="20"/>
  <c r="P292" i="20"/>
  <c r="U291" i="20"/>
  <c r="S291" i="20" s="1"/>
  <c r="P291" i="20"/>
  <c r="U290" i="20"/>
  <c r="S290" i="20"/>
  <c r="P290" i="20"/>
  <c r="U289" i="20"/>
  <c r="S289" i="20"/>
  <c r="P289" i="20"/>
  <c r="U288" i="20"/>
  <c r="S288" i="20"/>
  <c r="P288" i="20"/>
  <c r="U287" i="20"/>
  <c r="S287" i="20" s="1"/>
  <c r="P287" i="20"/>
  <c r="U286" i="20"/>
  <c r="S286" i="20"/>
  <c r="P286" i="20"/>
  <c r="U285" i="20"/>
  <c r="S285" i="20"/>
  <c r="P285" i="20"/>
  <c r="U284" i="20"/>
  <c r="S284" i="20"/>
  <c r="P284" i="20"/>
  <c r="U283" i="20"/>
  <c r="S283" i="20" s="1"/>
  <c r="P283" i="20"/>
  <c r="U282" i="20"/>
  <c r="S282" i="20"/>
  <c r="P282" i="20"/>
  <c r="U281" i="20"/>
  <c r="S281" i="20"/>
  <c r="P281" i="20"/>
  <c r="U280" i="20"/>
  <c r="S280" i="20"/>
  <c r="P280" i="20"/>
  <c r="U279" i="20"/>
  <c r="S279" i="20" s="1"/>
  <c r="P279" i="20"/>
  <c r="U278" i="20"/>
  <c r="S278" i="20"/>
  <c r="P278" i="20"/>
  <c r="U277" i="20"/>
  <c r="S277" i="20"/>
  <c r="P277" i="20"/>
  <c r="U276" i="20"/>
  <c r="S276" i="20"/>
  <c r="P276" i="20"/>
  <c r="U275" i="20"/>
  <c r="S275" i="20" s="1"/>
  <c r="P275" i="20"/>
  <c r="U274" i="20"/>
  <c r="S274" i="20"/>
  <c r="P274" i="20"/>
  <c r="S273" i="20"/>
  <c r="P273" i="20"/>
  <c r="S272" i="20"/>
  <c r="P272" i="20"/>
  <c r="S271" i="20"/>
  <c r="P271" i="20"/>
  <c r="S270" i="20"/>
  <c r="P270" i="20"/>
  <c r="S269" i="20"/>
  <c r="P269" i="20"/>
  <c r="S268" i="20"/>
  <c r="P268" i="20"/>
  <c r="S267" i="20"/>
  <c r="P267" i="20"/>
  <c r="S266" i="20"/>
  <c r="P266" i="20"/>
  <c r="S265" i="20"/>
  <c r="P265" i="20"/>
  <c r="U264" i="20"/>
  <c r="S264" i="20" s="1"/>
  <c r="P264" i="20"/>
  <c r="U263" i="20"/>
  <c r="S263" i="20"/>
  <c r="P263" i="20"/>
  <c r="U262" i="20"/>
  <c r="S262" i="20"/>
  <c r="P262" i="20"/>
  <c r="U261" i="20"/>
  <c r="S261" i="20"/>
  <c r="P261" i="20"/>
  <c r="U260" i="20"/>
  <c r="S260" i="20" s="1"/>
  <c r="P260" i="20"/>
  <c r="U259" i="20"/>
  <c r="S259" i="20"/>
  <c r="P259" i="20"/>
  <c r="U258" i="20"/>
  <c r="S258" i="20"/>
  <c r="P258" i="20"/>
  <c r="U257" i="20"/>
  <c r="S257" i="20"/>
  <c r="P257" i="20"/>
  <c r="U256" i="20"/>
  <c r="S256" i="20" s="1"/>
  <c r="P256" i="20"/>
  <c r="U255" i="20"/>
  <c r="S255" i="20"/>
  <c r="P255" i="20"/>
  <c r="U254" i="20"/>
  <c r="S254" i="20"/>
  <c r="P254" i="20"/>
  <c r="U253" i="20"/>
  <c r="S253" i="20"/>
  <c r="P253" i="20"/>
  <c r="U252" i="20"/>
  <c r="S252" i="20" s="1"/>
  <c r="P252" i="20"/>
  <c r="U251" i="20"/>
  <c r="S251" i="20"/>
  <c r="P251" i="20"/>
  <c r="U250" i="20"/>
  <c r="S250" i="20"/>
  <c r="P250" i="20"/>
  <c r="U249" i="20"/>
  <c r="S249" i="20"/>
  <c r="P249" i="20"/>
  <c r="U248" i="20"/>
  <c r="S248" i="20" s="1"/>
  <c r="P248" i="20"/>
  <c r="U247" i="20"/>
  <c r="S247" i="20"/>
  <c r="P247" i="20"/>
  <c r="U246" i="20"/>
  <c r="S246" i="20"/>
  <c r="P246" i="20"/>
  <c r="U245" i="20"/>
  <c r="S245" i="20"/>
  <c r="P245" i="20"/>
  <c r="U244" i="20"/>
  <c r="S244" i="20" s="1"/>
  <c r="P244" i="20"/>
  <c r="U243" i="20"/>
  <c r="S243" i="20"/>
  <c r="P243" i="20"/>
  <c r="U242" i="20"/>
  <c r="S242" i="20"/>
  <c r="P242" i="20"/>
  <c r="U241" i="20"/>
  <c r="S241" i="20"/>
  <c r="P241" i="20"/>
  <c r="U240" i="20"/>
  <c r="S240" i="20" s="1"/>
  <c r="P240" i="20"/>
  <c r="U239" i="20"/>
  <c r="S239" i="20"/>
  <c r="P239" i="20"/>
  <c r="U238" i="20"/>
  <c r="S238" i="20"/>
  <c r="P238" i="20"/>
  <c r="U237" i="20"/>
  <c r="S237" i="20"/>
  <c r="P237" i="20"/>
  <c r="U236" i="20"/>
  <c r="S236" i="20" s="1"/>
  <c r="P236" i="20"/>
  <c r="U235" i="20"/>
  <c r="P235" i="20"/>
  <c r="P234" i="20"/>
  <c r="U233" i="20"/>
  <c r="S233" i="20"/>
  <c r="P233" i="20"/>
  <c r="U232" i="20"/>
  <c r="S232" i="20"/>
  <c r="P232" i="20"/>
  <c r="U231" i="20"/>
  <c r="S231" i="20" s="1"/>
  <c r="P231" i="20"/>
  <c r="P230" i="20"/>
  <c r="U229" i="20"/>
  <c r="S229" i="20" s="1"/>
  <c r="P229" i="20"/>
  <c r="U228" i="20"/>
  <c r="S228" i="20" s="1"/>
  <c r="P228" i="20"/>
  <c r="U227" i="20"/>
  <c r="S227" i="20" s="1"/>
  <c r="P227" i="20"/>
  <c r="U226" i="20"/>
  <c r="S226" i="20"/>
  <c r="P226" i="20"/>
  <c r="U225" i="20"/>
  <c r="S225" i="20" s="1"/>
  <c r="P225" i="20"/>
  <c r="U224" i="20"/>
  <c r="S224" i="20" s="1"/>
  <c r="P224" i="20"/>
  <c r="U223" i="20"/>
  <c r="S223" i="20" s="1"/>
  <c r="P223" i="20"/>
  <c r="U222" i="20"/>
  <c r="S222" i="20"/>
  <c r="P222" i="20"/>
  <c r="U221" i="20"/>
  <c r="S221" i="20" s="1"/>
  <c r="P221" i="20"/>
  <c r="U220" i="20"/>
  <c r="S220" i="20" s="1"/>
  <c r="P220" i="20"/>
  <c r="U219" i="20"/>
  <c r="S219" i="20" s="1"/>
  <c r="P219" i="20"/>
  <c r="U218" i="20"/>
  <c r="S218" i="20"/>
  <c r="P218" i="20"/>
  <c r="U217" i="20"/>
  <c r="S217" i="20" s="1"/>
  <c r="P217" i="20"/>
  <c r="U216" i="20"/>
  <c r="S216" i="20" s="1"/>
  <c r="P216" i="20"/>
  <c r="U215" i="20"/>
  <c r="S215" i="20" s="1"/>
  <c r="P215" i="20"/>
  <c r="U214" i="20"/>
  <c r="S214" i="20"/>
  <c r="P214" i="20"/>
  <c r="U213" i="20"/>
  <c r="S213" i="20" s="1"/>
  <c r="P213" i="20"/>
  <c r="U212" i="20"/>
  <c r="S212" i="20" s="1"/>
  <c r="P212" i="20"/>
  <c r="U211" i="20"/>
  <c r="S211" i="20" s="1"/>
  <c r="P211" i="20"/>
  <c r="U210" i="20"/>
  <c r="S210" i="20"/>
  <c r="P210" i="20"/>
  <c r="U209" i="20"/>
  <c r="S209" i="20" s="1"/>
  <c r="P209" i="20"/>
  <c r="U208" i="20"/>
  <c r="S208" i="20" s="1"/>
  <c r="P208" i="20"/>
  <c r="U207" i="20"/>
  <c r="S207" i="20" s="1"/>
  <c r="P207" i="20"/>
  <c r="U206" i="20"/>
  <c r="S206" i="20"/>
  <c r="P206" i="20"/>
  <c r="U205" i="20"/>
  <c r="S205" i="20" s="1"/>
  <c r="P205" i="20"/>
  <c r="U204" i="20"/>
  <c r="S204" i="20" s="1"/>
  <c r="P204" i="20"/>
  <c r="U203" i="20"/>
  <c r="S203" i="20" s="1"/>
  <c r="P203" i="20"/>
  <c r="U202" i="20"/>
  <c r="S202" i="20"/>
  <c r="P202" i="20"/>
  <c r="U201" i="20"/>
  <c r="S201" i="20" s="1"/>
  <c r="P201" i="20"/>
  <c r="U200" i="20"/>
  <c r="S200" i="20" s="1"/>
  <c r="P200" i="20"/>
  <c r="U199" i="20"/>
  <c r="S199" i="20" s="1"/>
  <c r="P199" i="20"/>
  <c r="U198" i="20"/>
  <c r="S198" i="20"/>
  <c r="P198" i="20"/>
  <c r="U197" i="20"/>
  <c r="S197" i="20" s="1"/>
  <c r="P197" i="20"/>
  <c r="U196" i="20"/>
  <c r="S196" i="20" s="1"/>
  <c r="P196" i="20"/>
  <c r="U195" i="20"/>
  <c r="S195" i="20" s="1"/>
  <c r="P195" i="20"/>
  <c r="U194" i="20"/>
  <c r="S194" i="20"/>
  <c r="P194" i="20"/>
  <c r="U193" i="20"/>
  <c r="S193" i="20" s="1"/>
  <c r="P193" i="20"/>
  <c r="U192" i="20"/>
  <c r="S192" i="20" s="1"/>
  <c r="P192" i="20"/>
  <c r="U191" i="20"/>
  <c r="S191" i="20" s="1"/>
  <c r="P191" i="20"/>
  <c r="U190" i="20"/>
  <c r="S190" i="20"/>
  <c r="P190" i="20"/>
  <c r="U189" i="20"/>
  <c r="S189" i="20" s="1"/>
  <c r="P189" i="20"/>
  <c r="U188" i="20"/>
  <c r="S188" i="20" s="1"/>
  <c r="P188" i="20"/>
  <c r="U187" i="20"/>
  <c r="S187" i="20" s="1"/>
  <c r="P187" i="20"/>
  <c r="U186" i="20"/>
  <c r="S186" i="20"/>
  <c r="P186" i="20"/>
  <c r="U185" i="20"/>
  <c r="S185" i="20" s="1"/>
  <c r="P185" i="20"/>
  <c r="U184" i="20"/>
  <c r="S184" i="20" s="1"/>
  <c r="P184" i="20"/>
  <c r="S183" i="20"/>
  <c r="P183" i="20"/>
  <c r="S182" i="20"/>
  <c r="P182" i="20"/>
  <c r="U181" i="20"/>
  <c r="S181" i="20"/>
  <c r="P181" i="20"/>
  <c r="U180" i="20"/>
  <c r="S180" i="20"/>
  <c r="P180" i="20"/>
  <c r="U179" i="20"/>
  <c r="S179" i="20"/>
  <c r="P179" i="20"/>
  <c r="U178" i="20"/>
  <c r="S178" i="20"/>
  <c r="P178" i="20"/>
  <c r="U177" i="20"/>
  <c r="S177" i="20"/>
  <c r="P177" i="20"/>
  <c r="U176" i="20"/>
  <c r="S176" i="20"/>
  <c r="P176" i="20"/>
  <c r="U175" i="20"/>
  <c r="S175" i="20"/>
  <c r="P175" i="20"/>
  <c r="U174" i="20"/>
  <c r="S174" i="20"/>
  <c r="P174" i="20"/>
  <c r="U173" i="20"/>
  <c r="S173" i="20"/>
  <c r="P173" i="20"/>
  <c r="U172" i="20"/>
  <c r="S172" i="20"/>
  <c r="P172" i="20"/>
  <c r="U171" i="20"/>
  <c r="S171" i="20"/>
  <c r="P171" i="20"/>
  <c r="P170" i="20"/>
  <c r="B83" i="20"/>
  <c r="P6" i="20"/>
  <c r="D8" i="20" s="1"/>
  <c r="Q5" i="20"/>
  <c r="Q4" i="20"/>
  <c r="CZ19" i="1" l="1"/>
  <c r="CZ11" i="1"/>
  <c r="A79" i="1" l="1"/>
  <c r="A70" i="1"/>
  <c r="A71" i="1"/>
  <c r="A72" i="1"/>
  <c r="A73" i="1"/>
  <c r="A74" i="1"/>
  <c r="A75" i="1"/>
  <c r="A76" i="1"/>
  <c r="A77" i="1"/>
  <c r="A78" i="1"/>
  <c r="BM525" i="1" l="1"/>
  <c r="BM526" i="1"/>
  <c r="BM527" i="1"/>
  <c r="BM528" i="1"/>
  <c r="BM529" i="1"/>
  <c r="BM530" i="1"/>
  <c r="BM531" i="1"/>
  <c r="BM532" i="1"/>
  <c r="BM533" i="1"/>
  <c r="BM534" i="1"/>
  <c r="BM535" i="1"/>
  <c r="BM536" i="1"/>
  <c r="BM524" i="1"/>
  <c r="BL377" i="1" l="1"/>
  <c r="BL378" i="1"/>
  <c r="BL379" i="1"/>
  <c r="BL380" i="1"/>
  <c r="BL381" i="1"/>
  <c r="BL382" i="1"/>
  <c r="BL383" i="1"/>
  <c r="BL384" i="1"/>
  <c r="BL385" i="1"/>
  <c r="BL386" i="1"/>
  <c r="BL387" i="1"/>
  <c r="BL388" i="1"/>
  <c r="BL389" i="1"/>
  <c r="BL390" i="1"/>
  <c r="BL391" i="1"/>
  <c r="BL392" i="1"/>
  <c r="BL393" i="1"/>
  <c r="BL394" i="1"/>
  <c r="BL395" i="1"/>
  <c r="BL396" i="1"/>
  <c r="BL397" i="1"/>
  <c r="BL398" i="1"/>
  <c r="BL399" i="1"/>
  <c r="BL400" i="1"/>
  <c r="BL401" i="1"/>
  <c r="BL402" i="1"/>
  <c r="BL403" i="1"/>
  <c r="BL404" i="1"/>
  <c r="BL405" i="1"/>
  <c r="BL406" i="1"/>
  <c r="BL407" i="1"/>
  <c r="BL408" i="1"/>
  <c r="BL409" i="1"/>
  <c r="BL410" i="1"/>
  <c r="BL411" i="1"/>
  <c r="BL412" i="1"/>
  <c r="BL413" i="1"/>
  <c r="BL414" i="1"/>
  <c r="BL376" i="1"/>
  <c r="CQ756" i="1" l="1"/>
  <c r="CQ701" i="1" l="1"/>
  <c r="CQ700" i="1"/>
  <c r="CQ699" i="1"/>
  <c r="CQ698" i="1"/>
  <c r="CQ697" i="1"/>
  <c r="CQ408" i="1"/>
  <c r="CQ409" i="1"/>
  <c r="CQ410" i="1"/>
  <c r="CQ411" i="1"/>
  <c r="CQ412" i="1"/>
  <c r="CQ413" i="1"/>
  <c r="CQ414" i="1"/>
  <c r="CQ407" i="1"/>
  <c r="CQ415" i="1"/>
  <c r="CQ156" i="1"/>
  <c r="CQ157" i="1"/>
  <c r="CQ158" i="1"/>
  <c r="CQ159" i="1"/>
  <c r="CQ160" i="1"/>
  <c r="CQ161" i="1"/>
  <c r="CQ162" i="1"/>
  <c r="CQ155" i="1"/>
  <c r="CQ297" i="1" l="1"/>
  <c r="CQ242" i="1"/>
  <c r="CQ37" i="1"/>
  <c r="CQ480" i="1" l="1"/>
  <c r="CQ473" i="1"/>
  <c r="CQ474" i="1"/>
  <c r="CQ475" i="1"/>
  <c r="CQ476" i="1"/>
  <c r="CQ477" i="1"/>
  <c r="CQ478" i="1"/>
  <c r="CQ479" i="1"/>
  <c r="CQ472" i="1"/>
  <c r="CQ469" i="1"/>
  <c r="CQ463" i="1"/>
  <c r="CQ464" i="1"/>
  <c r="CQ465" i="1"/>
  <c r="CQ466" i="1"/>
  <c r="CQ467" i="1"/>
  <c r="CQ468" i="1"/>
  <c r="CQ462" i="1"/>
  <c r="CQ452" i="1"/>
  <c r="CQ470" i="1"/>
  <c r="AG4" i="1" l="1"/>
  <c r="AG3" i="1"/>
  <c r="AG2" i="1"/>
  <c r="CQ807" i="1"/>
  <c r="CQ806" i="1"/>
  <c r="CQ897" i="1"/>
  <c r="CQ896" i="1"/>
  <c r="CQ895" i="1"/>
  <c r="CQ894" i="1"/>
  <c r="CQ893" i="1"/>
  <c r="CQ892" i="1"/>
  <c r="CQ891" i="1"/>
  <c r="CQ890" i="1"/>
  <c r="CQ889" i="1"/>
  <c r="CQ888" i="1"/>
  <c r="CQ887" i="1"/>
  <c r="CQ886" i="1"/>
  <c r="CQ885" i="1"/>
  <c r="CQ884" i="1"/>
  <c r="CQ883" i="1"/>
  <c r="CQ882" i="1"/>
  <c r="CQ881" i="1"/>
  <c r="CQ880" i="1"/>
  <c r="CQ879" i="1"/>
  <c r="CQ878" i="1"/>
  <c r="CQ877" i="1"/>
  <c r="CQ876" i="1"/>
  <c r="CQ875" i="1"/>
  <c r="CQ874" i="1"/>
  <c r="CQ873" i="1"/>
  <c r="CQ872" i="1"/>
  <c r="CQ871" i="1"/>
  <c r="CQ870" i="1"/>
  <c r="CQ869" i="1"/>
  <c r="CQ868" i="1"/>
  <c r="CQ867" i="1"/>
  <c r="CQ866" i="1"/>
  <c r="CQ865" i="1"/>
  <c r="CQ864" i="1"/>
  <c r="CQ863" i="1"/>
  <c r="CQ862" i="1"/>
  <c r="CQ861" i="1"/>
  <c r="CQ860" i="1"/>
  <c r="CQ859" i="1"/>
  <c r="CQ858" i="1"/>
  <c r="CQ857" i="1"/>
  <c r="CQ856" i="1"/>
  <c r="CQ855" i="1"/>
  <c r="CQ854" i="1"/>
  <c r="CQ853" i="1"/>
  <c r="CQ852" i="1"/>
  <c r="CQ851" i="1"/>
  <c r="CQ850" i="1"/>
  <c r="CQ849" i="1"/>
  <c r="CQ848" i="1"/>
  <c r="CQ847" i="1"/>
  <c r="CQ846" i="1"/>
  <c r="CQ845" i="1"/>
  <c r="CQ844" i="1"/>
  <c r="CQ843" i="1"/>
  <c r="CQ842" i="1"/>
  <c r="CQ841" i="1"/>
  <c r="CQ840" i="1"/>
  <c r="CQ839" i="1"/>
  <c r="CQ838" i="1"/>
  <c r="CQ837" i="1"/>
  <c r="CQ836" i="1"/>
  <c r="CQ835" i="1"/>
  <c r="CQ834" i="1"/>
  <c r="CQ833" i="1"/>
  <c r="CQ832" i="1"/>
  <c r="CQ831" i="1"/>
  <c r="CQ830" i="1"/>
  <c r="CQ829" i="1"/>
  <c r="CQ828" i="1"/>
  <c r="CQ827" i="1"/>
  <c r="CQ826" i="1"/>
  <c r="CQ825" i="1"/>
  <c r="CQ824" i="1"/>
  <c r="CQ823" i="1"/>
  <c r="CQ822" i="1"/>
  <c r="CQ821" i="1"/>
  <c r="CQ820" i="1"/>
  <c r="CQ819" i="1"/>
  <c r="CQ818" i="1"/>
  <c r="CQ817" i="1"/>
  <c r="CQ816" i="1"/>
  <c r="CQ815" i="1"/>
  <c r="CQ814" i="1"/>
  <c r="CQ813" i="1"/>
  <c r="CQ812" i="1"/>
  <c r="CQ811" i="1"/>
  <c r="CQ810" i="1"/>
  <c r="CQ809" i="1"/>
  <c r="CQ808" i="1"/>
  <c r="CQ244" i="1"/>
  <c r="CQ243" i="1"/>
  <c r="CQ237" i="1"/>
  <c r="CQ238" i="1"/>
  <c r="CQ239" i="1"/>
  <c r="CQ240" i="1"/>
  <c r="CQ241" i="1"/>
  <c r="CQ235" i="1"/>
  <c r="CQ236" i="1"/>
  <c r="CQ458" i="1"/>
  <c r="CQ448" i="1"/>
  <c r="CQ231" i="1"/>
  <c r="CQ221" i="1"/>
  <c r="CQ210" i="1"/>
  <c r="CQ30" i="1"/>
  <c r="CQ200" i="1"/>
  <c r="CQ797" i="1"/>
  <c r="CQ460" i="1"/>
  <c r="CQ453" i="1"/>
  <c r="CQ454" i="1"/>
  <c r="CQ455" i="1"/>
  <c r="CQ456" i="1"/>
  <c r="CQ457" i="1"/>
  <c r="CQ459" i="1"/>
  <c r="CQ445" i="1"/>
  <c r="CQ450" i="1"/>
  <c r="CQ443" i="1"/>
  <c r="CQ444" i="1"/>
  <c r="CQ446" i="1"/>
  <c r="CQ447" i="1"/>
  <c r="CQ449" i="1"/>
  <c r="CQ442" i="1"/>
  <c r="CQ232" i="1"/>
  <c r="CQ222" i="1"/>
  <c r="CQ226" i="1"/>
  <c r="CQ227" i="1"/>
  <c r="CQ228" i="1"/>
  <c r="CQ229" i="1"/>
  <c r="CQ230" i="1"/>
  <c r="CQ225" i="1"/>
  <c r="CQ216" i="1"/>
  <c r="CQ217" i="1"/>
  <c r="CQ218" i="1"/>
  <c r="CQ219" i="1"/>
  <c r="CQ220" i="1"/>
  <c r="CQ215" i="1"/>
  <c r="AG7" i="1" l="1"/>
  <c r="BL30" i="1" l="1"/>
  <c r="BL35" i="1"/>
  <c r="BL39" i="1"/>
  <c r="BL41" i="1"/>
  <c r="BL26" i="1"/>
  <c r="BL27" i="1"/>
  <c r="BL25" i="1"/>
  <c r="BL23" i="1"/>
  <c r="BL22" i="1"/>
  <c r="BL21" i="1"/>
  <c r="BL34" i="1"/>
  <c r="BL32" i="1"/>
  <c r="BL36" i="1"/>
  <c r="BL38" i="1"/>
  <c r="BL31" i="1"/>
  <c r="BL33" i="1"/>
  <c r="BL37" i="1"/>
  <c r="BL5" i="1"/>
  <c r="BL29" i="1"/>
  <c r="BL6" i="1"/>
  <c r="BL15" i="1"/>
  <c r="BL7" i="1"/>
  <c r="BL17" i="1"/>
  <c r="BL8" i="1"/>
  <c r="BL18" i="1"/>
  <c r="BL14" i="1"/>
  <c r="BL9" i="1"/>
  <c r="BL19" i="1"/>
  <c r="BL10" i="1"/>
  <c r="BL12" i="1"/>
  <c r="BL13" i="1"/>
  <c r="BL43" i="1"/>
  <c r="AJ98" i="1" l="1"/>
  <c r="AJ99" i="1"/>
  <c r="AJ100" i="1"/>
  <c r="AJ107" i="1"/>
  <c r="AJ10" i="1"/>
  <c r="AI10" i="1" s="1"/>
  <c r="AJ11" i="1"/>
  <c r="AI11" i="1" s="1"/>
  <c r="AJ12" i="1"/>
  <c r="AI12" i="1" s="1"/>
  <c r="AJ13" i="1"/>
  <c r="AI13" i="1" s="1"/>
  <c r="AJ14" i="1"/>
  <c r="AI14" i="1" s="1"/>
  <c r="AJ15" i="1"/>
  <c r="AI15" i="1" s="1"/>
  <c r="AJ16" i="1"/>
  <c r="AI16" i="1" s="1"/>
  <c r="AJ17" i="1"/>
  <c r="AI17" i="1" s="1"/>
  <c r="AJ18" i="1"/>
  <c r="AI18" i="1" s="1"/>
  <c r="AJ19" i="1"/>
  <c r="AJ20" i="1"/>
  <c r="AJ21" i="1"/>
  <c r="AI21" i="1" s="1"/>
  <c r="AJ22" i="1"/>
  <c r="AI22" i="1" s="1"/>
  <c r="AJ23" i="1"/>
  <c r="AJ24" i="1"/>
  <c r="AJ25" i="1"/>
  <c r="AI25" i="1" s="1"/>
  <c r="AJ26" i="1"/>
  <c r="AI26" i="1" s="1"/>
  <c r="AJ27" i="1"/>
  <c r="AJ28" i="1"/>
  <c r="AJ29" i="1"/>
  <c r="AI29" i="1" s="1"/>
  <c r="AJ30" i="1"/>
  <c r="AI30" i="1" s="1"/>
  <c r="AJ31" i="1"/>
  <c r="AJ32" i="1"/>
  <c r="AJ33" i="1"/>
  <c r="AI33" i="1" s="1"/>
  <c r="AJ34" i="1"/>
  <c r="AI34" i="1" s="1"/>
  <c r="AJ35" i="1"/>
  <c r="AJ36" i="1"/>
  <c r="AJ37" i="1"/>
  <c r="AI37" i="1" s="1"/>
  <c r="AJ38" i="1"/>
  <c r="AI38" i="1" s="1"/>
  <c r="AJ39" i="1"/>
  <c r="AJ40" i="1"/>
  <c r="AJ41" i="1"/>
  <c r="AI41" i="1" s="1"/>
  <c r="AJ42" i="1"/>
  <c r="AI42" i="1" s="1"/>
  <c r="AJ43" i="1"/>
  <c r="AJ44" i="1"/>
  <c r="AJ45" i="1"/>
  <c r="AI45" i="1" s="1"/>
  <c r="AJ46" i="1"/>
  <c r="AI46" i="1" s="1"/>
  <c r="AJ47" i="1"/>
  <c r="AJ48" i="1"/>
  <c r="AJ49" i="1"/>
  <c r="AI49" i="1" s="1"/>
  <c r="AJ50" i="1"/>
  <c r="AI50" i="1" s="1"/>
  <c r="AJ51" i="1"/>
  <c r="AJ52" i="1"/>
  <c r="AJ53" i="1"/>
  <c r="AI53" i="1" s="1"/>
  <c r="AJ54" i="1"/>
  <c r="AI54" i="1" s="1"/>
  <c r="AJ55" i="1"/>
  <c r="AJ56" i="1"/>
  <c r="AJ57" i="1"/>
  <c r="AI57" i="1" s="1"/>
  <c r="AJ58" i="1"/>
  <c r="AI58" i="1" s="1"/>
  <c r="AJ59" i="1"/>
  <c r="AJ60" i="1"/>
  <c r="AJ61" i="1"/>
  <c r="AI61" i="1" s="1"/>
  <c r="AJ62" i="1"/>
  <c r="AI62" i="1" s="1"/>
  <c r="AJ63" i="1"/>
  <c r="AJ64" i="1"/>
  <c r="AJ65" i="1"/>
  <c r="AI65" i="1" s="1"/>
  <c r="AJ66" i="1"/>
  <c r="AI66" i="1" s="1"/>
  <c r="AJ67" i="1"/>
  <c r="AJ68" i="1"/>
  <c r="AJ69" i="1"/>
  <c r="AI69" i="1" s="1"/>
  <c r="AJ70" i="1"/>
  <c r="AI70" i="1" s="1"/>
  <c r="AJ71" i="1"/>
  <c r="AJ72" i="1"/>
  <c r="AJ73" i="1"/>
  <c r="AI73" i="1" s="1"/>
  <c r="AJ74" i="1"/>
  <c r="AI74" i="1" s="1"/>
  <c r="AJ75" i="1"/>
  <c r="AJ76" i="1"/>
  <c r="AJ77" i="1"/>
  <c r="AI77" i="1" s="1"/>
  <c r="AJ78" i="1"/>
  <c r="AI78" i="1" s="1"/>
  <c r="AJ79" i="1"/>
  <c r="AJ80" i="1"/>
  <c r="AJ81" i="1"/>
  <c r="AI81" i="1" s="1"/>
  <c r="AJ82" i="1"/>
  <c r="AI82" i="1" s="1"/>
  <c r="AH82" i="1" s="1"/>
  <c r="AJ83" i="1"/>
  <c r="AJ84" i="1"/>
  <c r="AJ85" i="1"/>
  <c r="AI85" i="1" s="1"/>
  <c r="AH85" i="1" s="1"/>
  <c r="AJ86" i="1"/>
  <c r="AI86" i="1" s="1"/>
  <c r="AH86" i="1" s="1"/>
  <c r="AJ87" i="1"/>
  <c r="AJ88" i="1"/>
  <c r="AJ89" i="1"/>
  <c r="AI89" i="1" s="1"/>
  <c r="AH89" i="1" s="1"/>
  <c r="AJ90" i="1"/>
  <c r="AI90" i="1" s="1"/>
  <c r="AJ91" i="1"/>
  <c r="AJ92" i="1"/>
  <c r="AJ93" i="1"/>
  <c r="AI93" i="1" s="1"/>
  <c r="AJ94" i="1"/>
  <c r="AI94" i="1" s="1"/>
  <c r="AJ95" i="1"/>
  <c r="AJ96" i="1"/>
  <c r="AJ97" i="1"/>
  <c r="AI97" i="1" s="1"/>
  <c r="AJ9" i="1"/>
  <c r="AI9" i="1" s="1"/>
  <c r="AH9" i="1" s="1"/>
  <c r="G9" i="1" s="1"/>
  <c r="CQ19" i="1"/>
  <c r="CQ20" i="1"/>
  <c r="CQ21" i="1"/>
  <c r="CQ22" i="1"/>
  <c r="CQ23" i="1"/>
  <c r="CQ24" i="1"/>
  <c r="CQ25" i="1"/>
  <c r="CQ16" i="1"/>
  <c r="CQ211" i="1"/>
  <c r="CQ205" i="1"/>
  <c r="CQ206" i="1"/>
  <c r="CQ207" i="1"/>
  <c r="CQ208" i="1"/>
  <c r="CQ209" i="1"/>
  <c r="CQ204" i="1"/>
  <c r="CQ201" i="1"/>
  <c r="CQ195" i="1"/>
  <c r="CQ196" i="1"/>
  <c r="CQ197" i="1"/>
  <c r="CQ198" i="1"/>
  <c r="CQ199" i="1"/>
  <c r="CQ194" i="1"/>
  <c r="DV9" i="1"/>
  <c r="DV11" i="1"/>
  <c r="DT10" i="1"/>
  <c r="DT11" i="1"/>
  <c r="DV10" i="1"/>
  <c r="DU79" i="1"/>
  <c r="DT79" i="1"/>
  <c r="DU78" i="1"/>
  <c r="DT78" i="1"/>
  <c r="DU77" i="1"/>
  <c r="DT77" i="1"/>
  <c r="DU76" i="1"/>
  <c r="DT76" i="1"/>
  <c r="DU75" i="1"/>
  <c r="DT75" i="1"/>
  <c r="DU74" i="1"/>
  <c r="DT74" i="1"/>
  <c r="DU73" i="1"/>
  <c r="DT73" i="1"/>
  <c r="DU72" i="1"/>
  <c r="DT72" i="1"/>
  <c r="DU71" i="1"/>
  <c r="DT71" i="1"/>
  <c r="DU70" i="1"/>
  <c r="DT70" i="1"/>
  <c r="DU69" i="1"/>
  <c r="DT69" i="1"/>
  <c r="DU68" i="1"/>
  <c r="DT68" i="1"/>
  <c r="DU67" i="1"/>
  <c r="DT67" i="1"/>
  <c r="DU66" i="1"/>
  <c r="DT66" i="1"/>
  <c r="DU65" i="1"/>
  <c r="DT65" i="1"/>
  <c r="DU64" i="1"/>
  <c r="DT64" i="1"/>
  <c r="DU63" i="1"/>
  <c r="DT63" i="1"/>
  <c r="DU62" i="1"/>
  <c r="DT62" i="1"/>
  <c r="DU61" i="1"/>
  <c r="DT61" i="1"/>
  <c r="DU60" i="1"/>
  <c r="DT60" i="1"/>
  <c r="DU59" i="1"/>
  <c r="DT59" i="1"/>
  <c r="DU58" i="1"/>
  <c r="DT58" i="1"/>
  <c r="DU57" i="1"/>
  <c r="DT57" i="1"/>
  <c r="DU56" i="1"/>
  <c r="DT56" i="1"/>
  <c r="DU55" i="1"/>
  <c r="DT55" i="1"/>
  <c r="DU54" i="1"/>
  <c r="DT54" i="1"/>
  <c r="DU53" i="1"/>
  <c r="DT53" i="1"/>
  <c r="DU52" i="1"/>
  <c r="DT52" i="1"/>
  <c r="DU51" i="1"/>
  <c r="DT51" i="1"/>
  <c r="DU50" i="1"/>
  <c r="DT50" i="1"/>
  <c r="DU49" i="1"/>
  <c r="DT49" i="1"/>
  <c r="DU48" i="1"/>
  <c r="DT48" i="1"/>
  <c r="DU47" i="1"/>
  <c r="DT47" i="1"/>
  <c r="DU46" i="1"/>
  <c r="DT46" i="1"/>
  <c r="DU45" i="1"/>
  <c r="DT45" i="1"/>
  <c r="DU44" i="1"/>
  <c r="DT44" i="1"/>
  <c r="DU43" i="1"/>
  <c r="DT43" i="1"/>
  <c r="DU42" i="1"/>
  <c r="DT42" i="1"/>
  <c r="DU41" i="1"/>
  <c r="DT41" i="1"/>
  <c r="DU40" i="1"/>
  <c r="DT40" i="1"/>
  <c r="DU39" i="1"/>
  <c r="DT39" i="1"/>
  <c r="DU38" i="1"/>
  <c r="DT38" i="1"/>
  <c r="DU37" i="1"/>
  <c r="DT37" i="1"/>
  <c r="DU36" i="1"/>
  <c r="DT36" i="1"/>
  <c r="DU35" i="1"/>
  <c r="DT35" i="1"/>
  <c r="DU34" i="1"/>
  <c r="DT34" i="1"/>
  <c r="DU33" i="1"/>
  <c r="DT33" i="1"/>
  <c r="DU32" i="1"/>
  <c r="DT32" i="1"/>
  <c r="DU31" i="1"/>
  <c r="DT31" i="1"/>
  <c r="DU30" i="1"/>
  <c r="DT30" i="1"/>
  <c r="DU29" i="1"/>
  <c r="DT29" i="1"/>
  <c r="DU28" i="1"/>
  <c r="DT28" i="1"/>
  <c r="DU27" i="1"/>
  <c r="DT27" i="1"/>
  <c r="DU26" i="1"/>
  <c r="DT26" i="1"/>
  <c r="DU25" i="1"/>
  <c r="DT25" i="1"/>
  <c r="DU24" i="1"/>
  <c r="DT24" i="1"/>
  <c r="DU23" i="1"/>
  <c r="DT23" i="1"/>
  <c r="DU22" i="1"/>
  <c r="DT22" i="1"/>
  <c r="DU21" i="1"/>
  <c r="DT21" i="1"/>
  <c r="DU20" i="1"/>
  <c r="DT20" i="1"/>
  <c r="DU19" i="1"/>
  <c r="DT19" i="1"/>
  <c r="DU18" i="1"/>
  <c r="DT18" i="1"/>
  <c r="DU17" i="1"/>
  <c r="DT17" i="1"/>
  <c r="DU16" i="1"/>
  <c r="DT16" i="1"/>
  <c r="DU15" i="1"/>
  <c r="DT15" i="1"/>
  <c r="DU14" i="1"/>
  <c r="DT14" i="1"/>
  <c r="DU13" i="1"/>
  <c r="DT13" i="1"/>
  <c r="DU12" i="1"/>
  <c r="DT12" i="1"/>
  <c r="DU11" i="1"/>
  <c r="DU10" i="1"/>
  <c r="DU9" i="1"/>
  <c r="DT9" i="1"/>
  <c r="AI98" i="1" l="1"/>
  <c r="AH98" i="1" s="1"/>
  <c r="AI95" i="1"/>
  <c r="AH95" i="1" s="1"/>
  <c r="AI87" i="1"/>
  <c r="AH87" i="1" s="1"/>
  <c r="AI79" i="1"/>
  <c r="AH79" i="1" s="1"/>
  <c r="G79" i="1" s="1"/>
  <c r="AI71" i="1"/>
  <c r="AH71" i="1" s="1"/>
  <c r="G71" i="1" s="1"/>
  <c r="AI63" i="1"/>
  <c r="AH63" i="1" s="1"/>
  <c r="G63" i="1" s="1"/>
  <c r="AI55" i="1"/>
  <c r="AH55" i="1" s="1"/>
  <c r="G55" i="1" s="1"/>
  <c r="AI99" i="1"/>
  <c r="AH99" i="1" s="1"/>
  <c r="AI96" i="1"/>
  <c r="AH96" i="1" s="1"/>
  <c r="AI88" i="1"/>
  <c r="AH88" i="1" s="1"/>
  <c r="AI80" i="1"/>
  <c r="AH80" i="1" s="1"/>
  <c r="AI72" i="1"/>
  <c r="AH72" i="1" s="1"/>
  <c r="G72" i="1" s="1"/>
  <c r="AI64" i="1"/>
  <c r="AH64" i="1" s="1"/>
  <c r="G64" i="1" s="1"/>
  <c r="AI56" i="1"/>
  <c r="AH56" i="1" s="1"/>
  <c r="G56" i="1" s="1"/>
  <c r="AI100" i="1"/>
  <c r="AH100" i="1" s="1"/>
  <c r="AI107" i="1"/>
  <c r="AH107" i="1" s="1"/>
  <c r="AI91" i="1"/>
  <c r="AH91" i="1" s="1"/>
  <c r="AI83" i="1"/>
  <c r="AH83" i="1" s="1"/>
  <c r="AI75" i="1"/>
  <c r="AH75" i="1" s="1"/>
  <c r="G75" i="1" s="1"/>
  <c r="AI67" i="1"/>
  <c r="AH67" i="1" s="1"/>
  <c r="G67" i="1" s="1"/>
  <c r="AI59" i="1"/>
  <c r="AH59" i="1" s="1"/>
  <c r="G59" i="1" s="1"/>
  <c r="AI92" i="1"/>
  <c r="AH92" i="1" s="1"/>
  <c r="AI84" i="1"/>
  <c r="AH84" i="1" s="1"/>
  <c r="AI76" i="1"/>
  <c r="AH76" i="1" s="1"/>
  <c r="G76" i="1" s="1"/>
  <c r="AI68" i="1"/>
  <c r="AH68" i="1" s="1"/>
  <c r="G68" i="1" s="1"/>
  <c r="AI60" i="1"/>
  <c r="AH60" i="1" s="1"/>
  <c r="G60" i="1" s="1"/>
  <c r="AI52" i="1"/>
  <c r="AH52" i="1" s="1"/>
  <c r="G52" i="1" s="1"/>
  <c r="AI51" i="1"/>
  <c r="AH51" i="1" s="1"/>
  <c r="G51" i="1" s="1"/>
  <c r="AI48" i="1"/>
  <c r="AH48" i="1" s="1"/>
  <c r="G48" i="1" s="1"/>
  <c r="AI47" i="1"/>
  <c r="AH47" i="1" s="1"/>
  <c r="G47" i="1" s="1"/>
  <c r="AI44" i="1"/>
  <c r="AH44" i="1" s="1"/>
  <c r="G44" i="1" s="1"/>
  <c r="AI43" i="1"/>
  <c r="AH43" i="1" s="1"/>
  <c r="G43" i="1" s="1"/>
  <c r="AI40" i="1"/>
  <c r="AH40" i="1" s="1"/>
  <c r="G40" i="1" s="1"/>
  <c r="AI39" i="1"/>
  <c r="AH39" i="1" s="1"/>
  <c r="G39" i="1" s="1"/>
  <c r="AI36" i="1"/>
  <c r="AH36" i="1" s="1"/>
  <c r="G36" i="1" s="1"/>
  <c r="AI35" i="1"/>
  <c r="AH35" i="1" s="1"/>
  <c r="G35" i="1" s="1"/>
  <c r="AI32" i="1"/>
  <c r="AH32" i="1" s="1"/>
  <c r="G32" i="1" s="1"/>
  <c r="AI31" i="1"/>
  <c r="AH31" i="1" s="1"/>
  <c r="G31" i="1" s="1"/>
  <c r="AI28" i="1"/>
  <c r="AH28" i="1" s="1"/>
  <c r="G28" i="1" s="1"/>
  <c r="AI27" i="1"/>
  <c r="AH27" i="1" s="1"/>
  <c r="G27" i="1" s="1"/>
  <c r="AI24" i="1"/>
  <c r="AH24" i="1" s="1"/>
  <c r="G24" i="1" s="1"/>
  <c r="AI23" i="1"/>
  <c r="AH23" i="1" s="1"/>
  <c r="G23" i="1" s="1"/>
  <c r="AH11" i="1"/>
  <c r="G11" i="1" s="1"/>
  <c r="AI20" i="1"/>
  <c r="AH20" i="1" s="1"/>
  <c r="G20" i="1" s="1"/>
  <c r="AI19" i="1"/>
  <c r="AH19" i="1" s="1"/>
  <c r="G19" i="1" s="1"/>
  <c r="AH16" i="1"/>
  <c r="G16" i="1" s="1"/>
  <c r="AH15" i="1"/>
  <c r="G15" i="1" s="1"/>
  <c r="AH12" i="1"/>
  <c r="G12" i="1" s="1"/>
  <c r="AH66" i="1"/>
  <c r="G66" i="1" s="1"/>
  <c r="AH54" i="1"/>
  <c r="G54" i="1" s="1"/>
  <c r="AH25" i="1"/>
  <c r="G25" i="1" s="1"/>
  <c r="AH49" i="1"/>
  <c r="G49" i="1" s="1"/>
  <c r="AH73" i="1"/>
  <c r="G73" i="1" s="1"/>
  <c r="AH33" i="1"/>
  <c r="G33" i="1" s="1"/>
  <c r="AH90" i="1"/>
  <c r="AH74" i="1"/>
  <c r="G74" i="1" s="1"/>
  <c r="AH26" i="1"/>
  <c r="G26" i="1" s="1"/>
  <c r="AH10" i="1"/>
  <c r="G10" i="1" s="1"/>
  <c r="AH50" i="1"/>
  <c r="G50" i="1" s="1"/>
  <c r="AH97" i="1"/>
  <c r="AH57" i="1"/>
  <c r="G57" i="1" s="1"/>
  <c r="AH45" i="1"/>
  <c r="G45" i="1" s="1"/>
  <c r="AH34" i="1"/>
  <c r="G34" i="1" s="1"/>
  <c r="AH22" i="1"/>
  <c r="G22" i="1" s="1"/>
  <c r="AH81" i="1"/>
  <c r="AH58" i="1"/>
  <c r="G58" i="1" s="1"/>
  <c r="AH17" i="1"/>
  <c r="G17" i="1" s="1"/>
  <c r="AH41" i="1"/>
  <c r="G41" i="1" s="1"/>
  <c r="AH18" i="1"/>
  <c r="G18" i="1" s="1"/>
  <c r="AH69" i="1"/>
  <c r="G69" i="1" s="1"/>
  <c r="AH61" i="1"/>
  <c r="G61" i="1" s="1"/>
  <c r="AH37" i="1"/>
  <c r="G37" i="1" s="1"/>
  <c r="AH29" i="1"/>
  <c r="G29" i="1" s="1"/>
  <c r="AH21" i="1"/>
  <c r="G21" i="1" s="1"/>
  <c r="AH65" i="1"/>
  <c r="G65" i="1" s="1"/>
  <c r="AH53" i="1"/>
  <c r="G53" i="1" s="1"/>
  <c r="AH42" i="1"/>
  <c r="G42" i="1" s="1"/>
  <c r="AH94" i="1"/>
  <c r="AH78" i="1"/>
  <c r="G78" i="1" s="1"/>
  <c r="AH70" i="1"/>
  <c r="G70" i="1" s="1"/>
  <c r="AH62" i="1"/>
  <c r="G62" i="1" s="1"/>
  <c r="AH46" i="1"/>
  <c r="G46" i="1" s="1"/>
  <c r="AH38" i="1"/>
  <c r="G38" i="1" s="1"/>
  <c r="AH30" i="1"/>
  <c r="G30" i="1" s="1"/>
  <c r="AH14" i="1"/>
  <c r="G14" i="1" s="1"/>
  <c r="AH93" i="1"/>
  <c r="AH77" i="1"/>
  <c r="G77" i="1" s="1"/>
  <c r="AH13" i="1"/>
  <c r="G13" i="1" s="1"/>
  <c r="DR109" i="1"/>
  <c r="DS109" i="1"/>
  <c r="CQ503" i="1" l="1"/>
  <c r="CQ504" i="1"/>
  <c r="CQ505" i="1"/>
  <c r="CQ506" i="1"/>
  <c r="CQ507" i="1"/>
  <c r="CQ508" i="1"/>
  <c r="CQ509" i="1"/>
  <c r="CQ510" i="1"/>
  <c r="CQ502" i="1"/>
  <c r="CQ513" i="1"/>
  <c r="CQ720" i="1" l="1"/>
  <c r="CQ721" i="1"/>
  <c r="CQ719" i="1"/>
  <c r="CQ718" i="1"/>
  <c r="CQ715" i="1"/>
  <c r="CQ716" i="1"/>
  <c r="CQ714" i="1"/>
  <c r="CQ713" i="1"/>
  <c r="CQ712" i="1"/>
  <c r="G85" i="1" l="1"/>
  <c r="CZ16" i="1"/>
  <c r="CZ17" i="1"/>
  <c r="CZ18" i="1"/>
  <c r="CZ20" i="1"/>
  <c r="CZ21" i="1"/>
  <c r="CZ22" i="1"/>
  <c r="CZ23" i="1"/>
  <c r="CZ24" i="1"/>
  <c r="CZ25" i="1"/>
  <c r="CZ26" i="1"/>
  <c r="CZ27" i="1"/>
  <c r="CZ28" i="1"/>
  <c r="CZ29" i="1"/>
  <c r="CZ30" i="1"/>
  <c r="CZ31" i="1"/>
  <c r="CZ32" i="1"/>
  <c r="CZ33" i="1"/>
  <c r="CZ34" i="1"/>
  <c r="CZ35" i="1"/>
  <c r="CZ36" i="1"/>
  <c r="CZ37" i="1"/>
  <c r="CZ38" i="1"/>
  <c r="CZ39" i="1"/>
  <c r="CZ40" i="1"/>
  <c r="CZ41" i="1"/>
  <c r="CZ42" i="1"/>
  <c r="CZ43" i="1"/>
  <c r="CZ44" i="1"/>
  <c r="CZ45" i="1"/>
  <c r="CZ46" i="1"/>
  <c r="CZ47" i="1"/>
  <c r="CZ48" i="1"/>
  <c r="CZ49" i="1"/>
  <c r="CZ50" i="1"/>
  <c r="CZ51" i="1"/>
  <c r="CZ52" i="1"/>
  <c r="CZ53" i="1"/>
  <c r="CZ54" i="1"/>
  <c r="CZ55" i="1"/>
  <c r="CZ56" i="1"/>
  <c r="CZ57" i="1"/>
  <c r="CZ58" i="1"/>
  <c r="CZ59" i="1"/>
  <c r="CZ60" i="1"/>
  <c r="CZ61" i="1"/>
  <c r="CZ62" i="1"/>
  <c r="CZ63" i="1"/>
  <c r="CZ64" i="1"/>
  <c r="CZ65" i="1"/>
  <c r="CZ66" i="1"/>
  <c r="CZ67" i="1"/>
  <c r="CZ68" i="1"/>
  <c r="CZ69" i="1"/>
  <c r="CZ70" i="1"/>
  <c r="CZ71" i="1"/>
  <c r="CZ72" i="1"/>
  <c r="CZ73" i="1"/>
  <c r="CZ74" i="1"/>
  <c r="CZ75" i="1"/>
  <c r="CZ76" i="1"/>
  <c r="CZ77" i="1"/>
  <c r="CZ78" i="1"/>
  <c r="CZ79" i="1"/>
  <c r="CZ80" i="1"/>
  <c r="CZ81" i="1"/>
  <c r="CZ82" i="1"/>
  <c r="CZ83" i="1"/>
  <c r="CZ84" i="1"/>
  <c r="CZ85" i="1"/>
  <c r="CZ86" i="1"/>
  <c r="CZ87" i="1"/>
  <c r="CZ88" i="1"/>
  <c r="CZ89" i="1"/>
  <c r="CZ90" i="1"/>
  <c r="CZ91" i="1"/>
  <c r="CZ92" i="1"/>
  <c r="CZ93" i="1"/>
  <c r="CZ94" i="1"/>
  <c r="CZ95" i="1"/>
  <c r="CZ96" i="1"/>
  <c r="CZ97" i="1"/>
  <c r="CZ10" i="1"/>
  <c r="CZ12" i="1"/>
  <c r="CZ13" i="1"/>
  <c r="CZ14" i="1"/>
  <c r="CZ15" i="1"/>
  <c r="CZ9" i="1"/>
  <c r="DA10" i="1"/>
  <c r="DA11" i="1"/>
  <c r="DA12" i="1"/>
  <c r="DA13" i="1"/>
  <c r="DA14" i="1"/>
  <c r="DA15" i="1"/>
  <c r="DA16" i="1"/>
  <c r="DA17" i="1"/>
  <c r="DA18" i="1"/>
  <c r="DA19" i="1"/>
  <c r="DA20" i="1"/>
  <c r="DA21" i="1"/>
  <c r="DA22" i="1"/>
  <c r="DA23" i="1"/>
  <c r="DA24" i="1"/>
  <c r="DA25" i="1"/>
  <c r="DA26" i="1"/>
  <c r="DA27" i="1"/>
  <c r="DA28" i="1"/>
  <c r="DA29" i="1"/>
  <c r="DA30" i="1"/>
  <c r="DA31" i="1"/>
  <c r="DA32" i="1"/>
  <c r="DA33" i="1"/>
  <c r="DA34" i="1"/>
  <c r="DA35" i="1"/>
  <c r="DA36" i="1"/>
  <c r="DA37" i="1"/>
  <c r="DA38" i="1"/>
  <c r="DA39" i="1"/>
  <c r="DA40" i="1"/>
  <c r="DA41" i="1"/>
  <c r="DA42" i="1"/>
  <c r="DA43" i="1"/>
  <c r="DA44" i="1"/>
  <c r="DA45" i="1"/>
  <c r="DA46" i="1"/>
  <c r="DA47" i="1"/>
  <c r="DA48" i="1"/>
  <c r="DA49" i="1"/>
  <c r="DA50" i="1"/>
  <c r="DA51" i="1"/>
  <c r="DA52" i="1"/>
  <c r="DA53" i="1"/>
  <c r="DA54" i="1"/>
  <c r="DA55" i="1"/>
  <c r="DA56" i="1"/>
  <c r="DA57" i="1"/>
  <c r="DA58" i="1"/>
  <c r="DA59" i="1"/>
  <c r="DA60" i="1"/>
  <c r="DA61" i="1"/>
  <c r="DA62" i="1"/>
  <c r="DA63" i="1"/>
  <c r="DA64" i="1"/>
  <c r="DA65" i="1"/>
  <c r="DA66" i="1"/>
  <c r="DA67" i="1"/>
  <c r="DA68" i="1"/>
  <c r="DA69" i="1"/>
  <c r="DA70" i="1"/>
  <c r="DA71" i="1"/>
  <c r="DA72" i="1"/>
  <c r="DA73" i="1"/>
  <c r="DA74" i="1"/>
  <c r="DA75" i="1"/>
  <c r="DA76" i="1"/>
  <c r="DA77" i="1"/>
  <c r="DA78" i="1"/>
  <c r="DA79" i="1"/>
  <c r="DA9" i="1"/>
  <c r="CQ801" i="1"/>
  <c r="CQ800" i="1"/>
  <c r="CQ799" i="1"/>
  <c r="CQ798" i="1"/>
  <c r="DR11" i="1"/>
  <c r="CQ792" i="1"/>
  <c r="CQ791" i="1"/>
  <c r="CQ612" i="1"/>
  <c r="DN239" i="1" l="1"/>
  <c r="DN251" i="1"/>
  <c r="DN240" i="1"/>
  <c r="DN242" i="1"/>
  <c r="DN243" i="1"/>
  <c r="DN244" i="1"/>
  <c r="DN245" i="1"/>
  <c r="DN246" i="1"/>
  <c r="DN238" i="1"/>
  <c r="DN241" i="1"/>
  <c r="DN247" i="1"/>
  <c r="DN237" i="1"/>
  <c r="DN250" i="1"/>
  <c r="DN248" i="1"/>
  <c r="DN249" i="1"/>
  <c r="DN252" i="1"/>
  <c r="DN236" i="1"/>
  <c r="DN234" i="1"/>
  <c r="DN235" i="1"/>
  <c r="DN233" i="1"/>
  <c r="DN220" i="1"/>
  <c r="DN222" i="1"/>
  <c r="DN224" i="1"/>
  <c r="DN226" i="1"/>
  <c r="DN228" i="1"/>
  <c r="DN230" i="1"/>
  <c r="DN232" i="1"/>
  <c r="DN221" i="1"/>
  <c r="DN223" i="1"/>
  <c r="DN225" i="1"/>
  <c r="DN227" i="1"/>
  <c r="DN229" i="1"/>
  <c r="DN231" i="1"/>
  <c r="DN219" i="1"/>
  <c r="DN146" i="1"/>
  <c r="DN148" i="1"/>
  <c r="DN150" i="1"/>
  <c r="DN152" i="1"/>
  <c r="DN154" i="1"/>
  <c r="DN156" i="1"/>
  <c r="DN158" i="1"/>
  <c r="DN160" i="1"/>
  <c r="DN162" i="1"/>
  <c r="DN164" i="1"/>
  <c r="DN166" i="1"/>
  <c r="DN168" i="1"/>
  <c r="DN170" i="1"/>
  <c r="DN172" i="1"/>
  <c r="DN174" i="1"/>
  <c r="DN176" i="1"/>
  <c r="DN178" i="1"/>
  <c r="DN180" i="1"/>
  <c r="DN182" i="1"/>
  <c r="DN184" i="1"/>
  <c r="DN186" i="1"/>
  <c r="DN188" i="1"/>
  <c r="DN190" i="1"/>
  <c r="DN192" i="1"/>
  <c r="DN194" i="1"/>
  <c r="DN196" i="1"/>
  <c r="DN198" i="1"/>
  <c r="DN200" i="1"/>
  <c r="DN202" i="1"/>
  <c r="DN204" i="1"/>
  <c r="DN206" i="1"/>
  <c r="DN208" i="1"/>
  <c r="DN210" i="1"/>
  <c r="DN212" i="1"/>
  <c r="DN214" i="1"/>
  <c r="DN216" i="1"/>
  <c r="DN218" i="1"/>
  <c r="DN145" i="1"/>
  <c r="DN147" i="1"/>
  <c r="DN149" i="1"/>
  <c r="DN151" i="1"/>
  <c r="DN153" i="1"/>
  <c r="DN155" i="1"/>
  <c r="DN157" i="1"/>
  <c r="DN159" i="1"/>
  <c r="DN161" i="1"/>
  <c r="DN163" i="1"/>
  <c r="DN165" i="1"/>
  <c r="DN167" i="1"/>
  <c r="DN169" i="1"/>
  <c r="DN171" i="1"/>
  <c r="DN173" i="1"/>
  <c r="DN175" i="1"/>
  <c r="DN177" i="1"/>
  <c r="DN179" i="1"/>
  <c r="DN181" i="1"/>
  <c r="DN183" i="1"/>
  <c r="DN185" i="1"/>
  <c r="DN187" i="1"/>
  <c r="DN189" i="1"/>
  <c r="DN191" i="1"/>
  <c r="DN193" i="1"/>
  <c r="DN195" i="1"/>
  <c r="DN197" i="1"/>
  <c r="DN199" i="1"/>
  <c r="DN201" i="1"/>
  <c r="DN203" i="1"/>
  <c r="DN205" i="1"/>
  <c r="DN207" i="1"/>
  <c r="DN209" i="1"/>
  <c r="DN211" i="1"/>
  <c r="DN213" i="1"/>
  <c r="DN215" i="1"/>
  <c r="DN217" i="1"/>
  <c r="DN109" i="1"/>
  <c r="DN113" i="1"/>
  <c r="DN117" i="1"/>
  <c r="DN121" i="1"/>
  <c r="DN125" i="1"/>
  <c r="DN129" i="1"/>
  <c r="DN133" i="1"/>
  <c r="DN137" i="1"/>
  <c r="DN141" i="1"/>
  <c r="DD116" i="1"/>
  <c r="DD120" i="1"/>
  <c r="DN108" i="1"/>
  <c r="DN112" i="1"/>
  <c r="DN116" i="1"/>
  <c r="DN120" i="1"/>
  <c r="DN124" i="1"/>
  <c r="DN128" i="1"/>
  <c r="DN132" i="1"/>
  <c r="DN136" i="1"/>
  <c r="DN140" i="1"/>
  <c r="DN144" i="1"/>
  <c r="DD115" i="1"/>
  <c r="DD119" i="1"/>
  <c r="DD123" i="1"/>
  <c r="DN107" i="1"/>
  <c r="DN111" i="1"/>
  <c r="DN115" i="1"/>
  <c r="DN119" i="1"/>
  <c r="DN123" i="1"/>
  <c r="DN127" i="1"/>
  <c r="DN131" i="1"/>
  <c r="DN135" i="1"/>
  <c r="DN139" i="1"/>
  <c r="DN143" i="1"/>
  <c r="DD114" i="1"/>
  <c r="DD118" i="1"/>
  <c r="DD122" i="1"/>
  <c r="DN106" i="1"/>
  <c r="DN110" i="1"/>
  <c r="DN114" i="1"/>
  <c r="DN118" i="1"/>
  <c r="DN122" i="1"/>
  <c r="DN126" i="1"/>
  <c r="DN130" i="1"/>
  <c r="DN134" i="1"/>
  <c r="DN138" i="1"/>
  <c r="DN142" i="1"/>
  <c r="DD117" i="1"/>
  <c r="DD121" i="1"/>
  <c r="DN40" i="1"/>
  <c r="CF37" i="1"/>
  <c r="CH37" i="1" s="1"/>
  <c r="CG37" i="1" s="1"/>
  <c r="DR37" i="1"/>
  <c r="DS37" i="1"/>
  <c r="DR45" i="1"/>
  <c r="DS45" i="1"/>
  <c r="CF45" i="1"/>
  <c r="CH45" i="1" s="1"/>
  <c r="CG45" i="1" s="1"/>
  <c r="DR53" i="1"/>
  <c r="DS53" i="1"/>
  <c r="CF53" i="1"/>
  <c r="CH53" i="1" s="1"/>
  <c r="CG53" i="1" s="1"/>
  <c r="CF61" i="1"/>
  <c r="CH61" i="1" s="1"/>
  <c r="CG61" i="1" s="1"/>
  <c r="DR61" i="1"/>
  <c r="DS61" i="1"/>
  <c r="DR69" i="1"/>
  <c r="DS69" i="1"/>
  <c r="CF69" i="1"/>
  <c r="CH69" i="1" s="1"/>
  <c r="CG69" i="1" s="1"/>
  <c r="CF77" i="1"/>
  <c r="CH77" i="1" s="1"/>
  <c r="CG77" i="1" s="1"/>
  <c r="DR77" i="1"/>
  <c r="DS77" i="1"/>
  <c r="CF36" i="1"/>
  <c r="CH36" i="1" s="1"/>
  <c r="CG36" i="1" s="1"/>
  <c r="DS36" i="1"/>
  <c r="DR36" i="1"/>
  <c r="CF44" i="1"/>
  <c r="CH44" i="1" s="1"/>
  <c r="CG44" i="1" s="1"/>
  <c r="DS44" i="1"/>
  <c r="DR44" i="1"/>
  <c r="DS52" i="1"/>
  <c r="CF52" i="1"/>
  <c r="CH52" i="1" s="1"/>
  <c r="CG52" i="1" s="1"/>
  <c r="DR52" i="1"/>
  <c r="CF60" i="1"/>
  <c r="CH60" i="1" s="1"/>
  <c r="CG60" i="1" s="1"/>
  <c r="DS60" i="1"/>
  <c r="DR60" i="1"/>
  <c r="DS68" i="1"/>
  <c r="CF68" i="1"/>
  <c r="CH68" i="1" s="1"/>
  <c r="CG68" i="1" s="1"/>
  <c r="DR68" i="1"/>
  <c r="DS76" i="1"/>
  <c r="CF76" i="1"/>
  <c r="CH76" i="1" s="1"/>
  <c r="CG76" i="1" s="1"/>
  <c r="DR76" i="1"/>
  <c r="CF43" i="1"/>
  <c r="CH43" i="1" s="1"/>
  <c r="CG43" i="1" s="1"/>
  <c r="DR43" i="1"/>
  <c r="DS43" i="1"/>
  <c r="DR51" i="1"/>
  <c r="DS51" i="1"/>
  <c r="CF51" i="1"/>
  <c r="CH51" i="1" s="1"/>
  <c r="CG51" i="1" s="1"/>
  <c r="DR59" i="1"/>
  <c r="DS59" i="1"/>
  <c r="CF59" i="1"/>
  <c r="CH59" i="1" s="1"/>
  <c r="CG59" i="1" s="1"/>
  <c r="CF67" i="1"/>
  <c r="CH67" i="1" s="1"/>
  <c r="CG67" i="1" s="1"/>
  <c r="DR67" i="1"/>
  <c r="DS67" i="1"/>
  <c r="DR75" i="1"/>
  <c r="DS75" i="1"/>
  <c r="CF75" i="1"/>
  <c r="CH75" i="1" s="1"/>
  <c r="CG75" i="1" s="1"/>
  <c r="DR35" i="1"/>
  <c r="DS35" i="1"/>
  <c r="CF35" i="1"/>
  <c r="CH35" i="1" s="1"/>
  <c r="CG35" i="1" s="1"/>
  <c r="CF34" i="1"/>
  <c r="CH34" i="1" s="1"/>
  <c r="CG34" i="1" s="1"/>
  <c r="DS34" i="1"/>
  <c r="DR34" i="1"/>
  <c r="CF42" i="1"/>
  <c r="CH42" i="1" s="1"/>
  <c r="CG42" i="1" s="1"/>
  <c r="DS42" i="1"/>
  <c r="DR42" i="1"/>
  <c r="CF50" i="1"/>
  <c r="CH50" i="1" s="1"/>
  <c r="CG50" i="1" s="1"/>
  <c r="DS50" i="1"/>
  <c r="DR50" i="1"/>
  <c r="CF58" i="1"/>
  <c r="CH58" i="1" s="1"/>
  <c r="CG58" i="1" s="1"/>
  <c r="DS58" i="1"/>
  <c r="DR58" i="1"/>
  <c r="CF66" i="1"/>
  <c r="CH66" i="1" s="1"/>
  <c r="CG66" i="1" s="1"/>
  <c r="DS66" i="1"/>
  <c r="DR66" i="1"/>
  <c r="DS74" i="1"/>
  <c r="CF74" i="1"/>
  <c r="CH74" i="1" s="1"/>
  <c r="CG74" i="1" s="1"/>
  <c r="DR74" i="1"/>
  <c r="DR41" i="1"/>
  <c r="DS41" i="1"/>
  <c r="CF41" i="1"/>
  <c r="CH41" i="1" s="1"/>
  <c r="CG41" i="1" s="1"/>
  <c r="CF49" i="1"/>
  <c r="CH49" i="1" s="1"/>
  <c r="CG49" i="1" s="1"/>
  <c r="DR49" i="1"/>
  <c r="DS49" i="1"/>
  <c r="DR57" i="1"/>
  <c r="CF57" i="1"/>
  <c r="CH57" i="1" s="1"/>
  <c r="CG57" i="1" s="1"/>
  <c r="DS57" i="1"/>
  <c r="DR65" i="1"/>
  <c r="DS65" i="1"/>
  <c r="CF65" i="1"/>
  <c r="CH65" i="1" s="1"/>
  <c r="CG65" i="1" s="1"/>
  <c r="CF73" i="1"/>
  <c r="CH73" i="1" s="1"/>
  <c r="CG73" i="1" s="1"/>
  <c r="DR73" i="1"/>
  <c r="DS73" i="1"/>
  <c r="CF40" i="1"/>
  <c r="CH40" i="1" s="1"/>
  <c r="CG40" i="1" s="1"/>
  <c r="DS40" i="1"/>
  <c r="DR40" i="1"/>
  <c r="DS48" i="1"/>
  <c r="CF48" i="1"/>
  <c r="CH48" i="1" s="1"/>
  <c r="CG48" i="1" s="1"/>
  <c r="DR48" i="1"/>
  <c r="CF56" i="1"/>
  <c r="CH56" i="1" s="1"/>
  <c r="CG56" i="1" s="1"/>
  <c r="DS56" i="1"/>
  <c r="DR56" i="1"/>
  <c r="DS64" i="1"/>
  <c r="CF64" i="1"/>
  <c r="CH64" i="1" s="1"/>
  <c r="CG64" i="1" s="1"/>
  <c r="DR64" i="1"/>
  <c r="CF72" i="1"/>
  <c r="CH72" i="1" s="1"/>
  <c r="CG72" i="1" s="1"/>
  <c r="DS72" i="1"/>
  <c r="DR72" i="1"/>
  <c r="DR39" i="1"/>
  <c r="CF39" i="1"/>
  <c r="CH39" i="1" s="1"/>
  <c r="CG39" i="1" s="1"/>
  <c r="DS39" i="1"/>
  <c r="DR47" i="1"/>
  <c r="DS47" i="1"/>
  <c r="CF47" i="1"/>
  <c r="CH47" i="1" s="1"/>
  <c r="CG47" i="1" s="1"/>
  <c r="CF55" i="1"/>
  <c r="CH55" i="1" s="1"/>
  <c r="CG55" i="1" s="1"/>
  <c r="DR55" i="1"/>
  <c r="DS55" i="1"/>
  <c r="DR63" i="1"/>
  <c r="DS63" i="1"/>
  <c r="CF63" i="1"/>
  <c r="CH63" i="1" s="1"/>
  <c r="CG63" i="1" s="1"/>
  <c r="DR71" i="1"/>
  <c r="DS71" i="1"/>
  <c r="CF71" i="1"/>
  <c r="CH71" i="1" s="1"/>
  <c r="CG71" i="1" s="1"/>
  <c r="CF79" i="1"/>
  <c r="CH79" i="1" s="1"/>
  <c r="CG79" i="1" s="1"/>
  <c r="DR79" i="1"/>
  <c r="DS79" i="1"/>
  <c r="CF38" i="1"/>
  <c r="CH38" i="1" s="1"/>
  <c r="CG38" i="1" s="1"/>
  <c r="DS38" i="1"/>
  <c r="DR38" i="1"/>
  <c r="DS46" i="1"/>
  <c r="CF46" i="1"/>
  <c r="CH46" i="1" s="1"/>
  <c r="CG46" i="1" s="1"/>
  <c r="DR46" i="1"/>
  <c r="CF54" i="1"/>
  <c r="CH54" i="1" s="1"/>
  <c r="CG54" i="1" s="1"/>
  <c r="DS54" i="1"/>
  <c r="DR54" i="1"/>
  <c r="CF62" i="1"/>
  <c r="CH62" i="1" s="1"/>
  <c r="CG62" i="1" s="1"/>
  <c r="DS62" i="1"/>
  <c r="DR62" i="1"/>
  <c r="DS70" i="1"/>
  <c r="CF70" i="1"/>
  <c r="CH70" i="1" s="1"/>
  <c r="CG70" i="1" s="1"/>
  <c r="DR70" i="1"/>
  <c r="CF78" i="1"/>
  <c r="CH78" i="1" s="1"/>
  <c r="CG78" i="1" s="1"/>
  <c r="DS78" i="1"/>
  <c r="DR78" i="1"/>
  <c r="CF20" i="1"/>
  <c r="CH20" i="1" s="1"/>
  <c r="CG20" i="1" s="1"/>
  <c r="DS20" i="1"/>
  <c r="DR20" i="1"/>
  <c r="DR25" i="1"/>
  <c r="CF25" i="1"/>
  <c r="CH25" i="1" s="1"/>
  <c r="CG25" i="1" s="1"/>
  <c r="DS25" i="1"/>
  <c r="CF16" i="1"/>
  <c r="CH16" i="1" s="1"/>
  <c r="CG16" i="1" s="1"/>
  <c r="DS16" i="1"/>
  <c r="DR16" i="1"/>
  <c r="CF24" i="1"/>
  <c r="CH24" i="1" s="1"/>
  <c r="CG24" i="1" s="1"/>
  <c r="DR24" i="1"/>
  <c r="DS24" i="1"/>
  <c r="DR33" i="1"/>
  <c r="DS33" i="1"/>
  <c r="CF33" i="1"/>
  <c r="CH33" i="1" s="1"/>
  <c r="CG33" i="1" s="1"/>
  <c r="DS32" i="1"/>
  <c r="CF32" i="1"/>
  <c r="CH32" i="1" s="1"/>
  <c r="CG32" i="1" s="1"/>
  <c r="DR32" i="1"/>
  <c r="CF31" i="1"/>
  <c r="CH31" i="1" s="1"/>
  <c r="CG31" i="1" s="1"/>
  <c r="DR31" i="1"/>
  <c r="DS31" i="1"/>
  <c r="CF30" i="1"/>
  <c r="CH30" i="1" s="1"/>
  <c r="CG30" i="1" s="1"/>
  <c r="DR30" i="1"/>
  <c r="DS30" i="1"/>
  <c r="DR29" i="1"/>
  <c r="DS29" i="1"/>
  <c r="CF29" i="1"/>
  <c r="CH29" i="1" s="1"/>
  <c r="CG29" i="1" s="1"/>
  <c r="DS28" i="1"/>
  <c r="CF28" i="1"/>
  <c r="CH28" i="1" s="1"/>
  <c r="CG28" i="1" s="1"/>
  <c r="DR28" i="1"/>
  <c r="CF27" i="1"/>
  <c r="CH27" i="1" s="1"/>
  <c r="CG27" i="1" s="1"/>
  <c r="DR27" i="1"/>
  <c r="DS27" i="1"/>
  <c r="DS26" i="1"/>
  <c r="CF26" i="1"/>
  <c r="CH26" i="1" s="1"/>
  <c r="CG26" i="1" s="1"/>
  <c r="DR26" i="1"/>
  <c r="CF23" i="1"/>
  <c r="CH23" i="1" s="1"/>
  <c r="CG23" i="1" s="1"/>
  <c r="DR23" i="1"/>
  <c r="DS23" i="1"/>
  <c r="CF22" i="1"/>
  <c r="CH22" i="1" s="1"/>
  <c r="CG22" i="1" s="1"/>
  <c r="DR22" i="1"/>
  <c r="DS22" i="1"/>
  <c r="CF21" i="1"/>
  <c r="CH21" i="1" s="1"/>
  <c r="CG21" i="1" s="1"/>
  <c r="DR21" i="1"/>
  <c r="DS21" i="1"/>
  <c r="CF19" i="1"/>
  <c r="CH19" i="1" s="1"/>
  <c r="CG19" i="1" s="1"/>
  <c r="DR19" i="1"/>
  <c r="DS19" i="1"/>
  <c r="DR18" i="1"/>
  <c r="DS18" i="1"/>
  <c r="CF18" i="1"/>
  <c r="CH18" i="1" s="1"/>
  <c r="CG18" i="1" s="1"/>
  <c r="CF17" i="1"/>
  <c r="CH17" i="1" s="1"/>
  <c r="CG17" i="1" s="1"/>
  <c r="DR17" i="1"/>
  <c r="DS17" i="1"/>
  <c r="DR15" i="1"/>
  <c r="DS15" i="1"/>
  <c r="CF15" i="1"/>
  <c r="CH15" i="1" s="1"/>
  <c r="CG15" i="1" s="1"/>
  <c r="DR14" i="1"/>
  <c r="DS14" i="1"/>
  <c r="CF14" i="1"/>
  <c r="CH14" i="1" s="1"/>
  <c r="CG14" i="1" s="1"/>
  <c r="DS13" i="1"/>
  <c r="CF13" i="1"/>
  <c r="CH13" i="1" s="1"/>
  <c r="CG13" i="1" s="1"/>
  <c r="DR13" i="1"/>
  <c r="DS10" i="1"/>
  <c r="CF10" i="1"/>
  <c r="CH10" i="1" s="1"/>
  <c r="CG10" i="1" s="1"/>
  <c r="DR10" i="1"/>
  <c r="DR9" i="1"/>
  <c r="CF9" i="1"/>
  <c r="DS9" i="1"/>
  <c r="CF12" i="1"/>
  <c r="DR12" i="1"/>
  <c r="DS12" i="1"/>
  <c r="DN95" i="1"/>
  <c r="DN103" i="1"/>
  <c r="DN94" i="1"/>
  <c r="DN102" i="1"/>
  <c r="DN93" i="1"/>
  <c r="DN101" i="1"/>
  <c r="DN92" i="1"/>
  <c r="DN100" i="1"/>
  <c r="DN91" i="1"/>
  <c r="DN99" i="1"/>
  <c r="DN90" i="1"/>
  <c r="DN98" i="1"/>
  <c r="DN105" i="1"/>
  <c r="DN89" i="1"/>
  <c r="DN97" i="1"/>
  <c r="DN96" i="1"/>
  <c r="DN104" i="1"/>
  <c r="CF11" i="1"/>
  <c r="DS11" i="1"/>
  <c r="DD69" i="1"/>
  <c r="DN20" i="1"/>
  <c r="DD109" i="1"/>
  <c r="DD101" i="1"/>
  <c r="DD93" i="1"/>
  <c r="DD85" i="1"/>
  <c r="DD77" i="1"/>
  <c r="DD61" i="1"/>
  <c r="DD53" i="1"/>
  <c r="DD45" i="1"/>
  <c r="DD37" i="1"/>
  <c r="DD29" i="1"/>
  <c r="DD21" i="1"/>
  <c r="DD13" i="1"/>
  <c r="DF13" i="1"/>
  <c r="DJ11" i="1"/>
  <c r="DN9" i="1"/>
  <c r="DN85" i="1"/>
  <c r="DN77" i="1"/>
  <c r="DN69" i="1"/>
  <c r="DN61" i="1"/>
  <c r="DN53" i="1"/>
  <c r="DN45" i="1"/>
  <c r="DN37" i="1"/>
  <c r="DN29" i="1"/>
  <c r="DN21" i="1"/>
  <c r="DD110" i="1"/>
  <c r="DD102" i="1"/>
  <c r="DD94" i="1"/>
  <c r="DD86" i="1"/>
  <c r="DD78" i="1"/>
  <c r="DD70" i="1"/>
  <c r="DD62" i="1"/>
  <c r="DD54" i="1"/>
  <c r="DD46" i="1"/>
  <c r="DD38" i="1"/>
  <c r="DD30" i="1"/>
  <c r="DD22" i="1"/>
  <c r="DD14" i="1"/>
  <c r="DF12" i="1"/>
  <c r="DJ10" i="1"/>
  <c r="DL13" i="1"/>
  <c r="DN86" i="1"/>
  <c r="DN78" i="1"/>
  <c r="DN70" i="1"/>
  <c r="DN62" i="1"/>
  <c r="DN54" i="1"/>
  <c r="DN46" i="1"/>
  <c r="DN38" i="1"/>
  <c r="DN30" i="1"/>
  <c r="DN22" i="1"/>
  <c r="DN14" i="1"/>
  <c r="DD111" i="1"/>
  <c r="DD103" i="1"/>
  <c r="DD95" i="1"/>
  <c r="DD87" i="1"/>
  <c r="DD79" i="1"/>
  <c r="DD71" i="1"/>
  <c r="DD63" i="1"/>
  <c r="DD55" i="1"/>
  <c r="DD47" i="1"/>
  <c r="DD39" i="1"/>
  <c r="DD31" i="1"/>
  <c r="DD23" i="1"/>
  <c r="DD15" i="1"/>
  <c r="DF11" i="1"/>
  <c r="DJ9" i="1"/>
  <c r="DL12" i="1"/>
  <c r="DN87" i="1"/>
  <c r="DN79" i="1"/>
  <c r="DN71" i="1"/>
  <c r="DN63" i="1"/>
  <c r="DN55" i="1"/>
  <c r="DN47" i="1"/>
  <c r="DN39" i="1"/>
  <c r="DN31" i="1"/>
  <c r="DN23" i="1"/>
  <c r="DN15" i="1"/>
  <c r="DD112" i="1"/>
  <c r="DD104" i="1"/>
  <c r="DD96" i="1"/>
  <c r="DD88" i="1"/>
  <c r="DD80" i="1"/>
  <c r="DD72" i="1"/>
  <c r="DD64" i="1"/>
  <c r="DD56" i="1"/>
  <c r="DD48" i="1"/>
  <c r="DD40" i="1"/>
  <c r="DD32" i="1"/>
  <c r="DD24" i="1"/>
  <c r="DD16" i="1"/>
  <c r="DF10" i="1"/>
  <c r="DH13" i="1"/>
  <c r="DL11" i="1"/>
  <c r="DN88" i="1"/>
  <c r="DN80" i="1"/>
  <c r="DN72" i="1"/>
  <c r="DN64" i="1"/>
  <c r="DN56" i="1"/>
  <c r="DN48" i="1"/>
  <c r="DN32" i="1"/>
  <c r="DN24" i="1"/>
  <c r="DN16" i="1"/>
  <c r="DD113" i="1"/>
  <c r="DD105" i="1"/>
  <c r="DD97" i="1"/>
  <c r="DD89" i="1"/>
  <c r="DD81" i="1"/>
  <c r="DD73" i="1"/>
  <c r="DD65" i="1"/>
  <c r="DD57" i="1"/>
  <c r="DD49" i="1"/>
  <c r="DD41" i="1"/>
  <c r="DD33" i="1"/>
  <c r="DD25" i="1"/>
  <c r="DD17" i="1"/>
  <c r="DF9" i="1"/>
  <c r="DH12" i="1"/>
  <c r="DL10" i="1"/>
  <c r="DN13" i="1"/>
  <c r="DN81" i="1"/>
  <c r="DN73" i="1"/>
  <c r="DN65" i="1"/>
  <c r="DN57" i="1"/>
  <c r="DN49" i="1"/>
  <c r="DN41" i="1"/>
  <c r="DN33" i="1"/>
  <c r="DN25" i="1"/>
  <c r="DN17" i="1"/>
  <c r="DD9" i="1"/>
  <c r="DD106" i="1"/>
  <c r="DD98" i="1"/>
  <c r="DD90" i="1"/>
  <c r="DD82" i="1"/>
  <c r="DD74" i="1"/>
  <c r="DD66" i="1"/>
  <c r="DD58" i="1"/>
  <c r="DD50" i="1"/>
  <c r="DD42" i="1"/>
  <c r="DD34" i="1"/>
  <c r="DD26" i="1"/>
  <c r="DD18" i="1"/>
  <c r="DD10" i="1"/>
  <c r="DH11" i="1"/>
  <c r="DL9" i="1"/>
  <c r="DN12" i="1"/>
  <c r="DN82" i="1"/>
  <c r="DN74" i="1"/>
  <c r="DN66" i="1"/>
  <c r="DN58" i="1"/>
  <c r="DN50" i="1"/>
  <c r="DN42" i="1"/>
  <c r="DN34" i="1"/>
  <c r="DN26" i="1"/>
  <c r="DN18" i="1"/>
  <c r="DD107" i="1"/>
  <c r="DD99" i="1"/>
  <c r="DD91" i="1"/>
  <c r="DD83" i="1"/>
  <c r="DD75" i="1"/>
  <c r="DD67" i="1"/>
  <c r="DD59" i="1"/>
  <c r="DD51" i="1"/>
  <c r="DD43" i="1"/>
  <c r="DD35" i="1"/>
  <c r="DD27" i="1"/>
  <c r="DD19" i="1"/>
  <c r="DD11" i="1"/>
  <c r="DH10" i="1"/>
  <c r="DJ13" i="1"/>
  <c r="DN11" i="1"/>
  <c r="DN83" i="1"/>
  <c r="DN75" i="1"/>
  <c r="DN67" i="1"/>
  <c r="DN59" i="1"/>
  <c r="DN51" i="1"/>
  <c r="DN43" i="1"/>
  <c r="DN35" i="1"/>
  <c r="DN27" i="1"/>
  <c r="DN19" i="1"/>
  <c r="DD108" i="1"/>
  <c r="DD100" i="1"/>
  <c r="DD92" i="1"/>
  <c r="DD84" i="1"/>
  <c r="DD76" i="1"/>
  <c r="DD68" i="1"/>
  <c r="DD60" i="1"/>
  <c r="DD52" i="1"/>
  <c r="DD44" i="1"/>
  <c r="DD36" i="1"/>
  <c r="DD28" i="1"/>
  <c r="DD20" i="1"/>
  <c r="DD12" i="1"/>
  <c r="DH9" i="1"/>
  <c r="DJ12" i="1"/>
  <c r="DN10" i="1"/>
  <c r="DN84" i="1"/>
  <c r="DN76" i="1"/>
  <c r="DN68" i="1"/>
  <c r="DN60" i="1"/>
  <c r="DN52" i="1"/>
  <c r="DN44" i="1"/>
  <c r="DN36" i="1"/>
  <c r="DN28" i="1"/>
  <c r="CQ500" i="1"/>
  <c r="CQ501" i="1"/>
  <c r="CQ493" i="1"/>
  <c r="CQ494" i="1"/>
  <c r="CQ495" i="1"/>
  <c r="CQ496" i="1"/>
  <c r="CQ497" i="1"/>
  <c r="CQ498" i="1"/>
  <c r="CQ499" i="1"/>
  <c r="CQ534" i="1"/>
  <c r="CQ491" i="1"/>
  <c r="CQ483" i="1"/>
  <c r="CQ484" i="1"/>
  <c r="CQ485" i="1"/>
  <c r="CQ486" i="1"/>
  <c r="CQ487" i="1"/>
  <c r="CQ488" i="1"/>
  <c r="CQ489" i="1"/>
  <c r="CQ490" i="1"/>
  <c r="CQ523" i="1"/>
  <c r="BY1096" i="1"/>
  <c r="BY1097" i="1"/>
  <c r="BY1098" i="1"/>
  <c r="BY1099" i="1"/>
  <c r="BY1100" i="1"/>
  <c r="BY1101" i="1"/>
  <c r="BY1102" i="1"/>
  <c r="BY1103" i="1"/>
  <c r="BY1095" i="1"/>
  <c r="BY1111" i="1"/>
  <c r="BY1112" i="1"/>
  <c r="BY1113" i="1"/>
  <c r="BY1114" i="1"/>
  <c r="BY1115" i="1"/>
  <c r="BY1116" i="1"/>
  <c r="BY1117" i="1"/>
  <c r="BY1118" i="1"/>
  <c r="BY1110" i="1"/>
  <c r="CQ441" i="1"/>
  <c r="CQ440" i="1"/>
  <c r="CQ439" i="1"/>
  <c r="CQ438" i="1"/>
  <c r="CQ437" i="1"/>
  <c r="CQ436" i="1"/>
  <c r="CQ435" i="1"/>
  <c r="CQ434" i="1"/>
  <c r="CQ433" i="1"/>
  <c r="CQ432" i="1"/>
  <c r="CQ431" i="1"/>
  <c r="CQ430" i="1"/>
  <c r="CQ429" i="1"/>
  <c r="CQ428" i="1"/>
  <c r="CQ427" i="1"/>
  <c r="CQ426" i="1"/>
  <c r="CQ425" i="1"/>
  <c r="CQ424" i="1"/>
  <c r="CQ423" i="1"/>
  <c r="CQ422" i="1"/>
  <c r="CQ421" i="1"/>
  <c r="CQ420" i="1"/>
  <c r="CQ419" i="1"/>
  <c r="CQ418" i="1"/>
  <c r="CQ417" i="1"/>
  <c r="CQ416" i="1"/>
  <c r="CQ406" i="1"/>
  <c r="CQ405" i="1"/>
  <c r="CQ404" i="1"/>
  <c r="CQ403" i="1"/>
  <c r="CQ402" i="1"/>
  <c r="CQ401" i="1"/>
  <c r="CQ400" i="1"/>
  <c r="CQ399" i="1"/>
  <c r="CQ398" i="1"/>
  <c r="CQ397" i="1"/>
  <c r="CQ396" i="1"/>
  <c r="CQ395" i="1"/>
  <c r="CQ394" i="1"/>
  <c r="CQ393" i="1"/>
  <c r="CQ392" i="1"/>
  <c r="CQ391" i="1"/>
  <c r="CQ390" i="1"/>
  <c r="CQ389" i="1"/>
  <c r="CQ388" i="1"/>
  <c r="CQ387" i="1"/>
  <c r="CQ386" i="1"/>
  <c r="CQ385" i="1"/>
  <c r="CQ384" i="1"/>
  <c r="CQ383" i="1"/>
  <c r="CQ382" i="1"/>
  <c r="CQ381" i="1"/>
  <c r="CQ380" i="1"/>
  <c r="CQ379" i="1"/>
  <c r="CQ378" i="1"/>
  <c r="CQ377" i="1"/>
  <c r="CQ376" i="1"/>
  <c r="CQ375" i="1"/>
  <c r="CQ374" i="1"/>
  <c r="CQ373" i="1"/>
  <c r="CQ372" i="1"/>
  <c r="CQ371" i="1"/>
  <c r="CQ370" i="1"/>
  <c r="CQ369" i="1"/>
  <c r="CQ368" i="1"/>
  <c r="CQ367" i="1"/>
  <c r="CQ366" i="1"/>
  <c r="CQ365" i="1"/>
  <c r="CQ364" i="1"/>
  <c r="CQ363" i="1"/>
  <c r="CQ362" i="1"/>
  <c r="CQ361" i="1"/>
  <c r="CQ360" i="1"/>
  <c r="CQ359" i="1"/>
  <c r="CQ358" i="1"/>
  <c r="CQ357" i="1"/>
  <c r="CQ356" i="1"/>
  <c r="CQ355" i="1"/>
  <c r="CQ354" i="1"/>
  <c r="CQ353" i="1"/>
  <c r="CQ352" i="1"/>
  <c r="CQ351" i="1"/>
  <c r="CQ350" i="1"/>
  <c r="CQ349" i="1"/>
  <c r="CQ348" i="1"/>
  <c r="CQ347" i="1"/>
  <c r="CQ346" i="1"/>
  <c r="CQ345" i="1"/>
  <c r="CQ344" i="1"/>
  <c r="CQ343" i="1"/>
  <c r="CQ342" i="1"/>
  <c r="CQ341" i="1"/>
  <c r="CQ340" i="1"/>
  <c r="CQ339" i="1"/>
  <c r="CQ338" i="1"/>
  <c r="CQ337" i="1"/>
  <c r="CQ336" i="1"/>
  <c r="CQ335" i="1"/>
  <c r="CQ334" i="1"/>
  <c r="CQ333" i="1"/>
  <c r="CQ332" i="1"/>
  <c r="CQ331" i="1"/>
  <c r="CQ330" i="1"/>
  <c r="CQ329" i="1"/>
  <c r="CQ328" i="1"/>
  <c r="CQ327" i="1"/>
  <c r="CQ326" i="1"/>
  <c r="CQ325" i="1"/>
  <c r="CQ324" i="1"/>
  <c r="CQ323" i="1"/>
  <c r="CQ322" i="1"/>
  <c r="CQ321" i="1"/>
  <c r="CQ320" i="1"/>
  <c r="CQ319" i="1"/>
  <c r="CQ318" i="1"/>
  <c r="CQ317" i="1"/>
  <c r="CQ316" i="1"/>
  <c r="CQ315" i="1"/>
  <c r="CQ314" i="1"/>
  <c r="CQ313" i="1"/>
  <c r="CQ312" i="1"/>
  <c r="CQ311" i="1"/>
  <c r="CQ310" i="1"/>
  <c r="CQ309" i="1"/>
  <c r="CQ308" i="1"/>
  <c r="CQ307" i="1"/>
  <c r="CQ306" i="1"/>
  <c r="CQ305" i="1"/>
  <c r="CQ304" i="1"/>
  <c r="CQ303" i="1"/>
  <c r="CQ302" i="1"/>
  <c r="CQ301" i="1"/>
  <c r="CQ300" i="1"/>
  <c r="CQ299" i="1"/>
  <c r="CQ298" i="1"/>
  <c r="CQ296" i="1"/>
  <c r="CQ295" i="1"/>
  <c r="CQ294" i="1"/>
  <c r="CQ293" i="1"/>
  <c r="CQ292" i="1"/>
  <c r="CQ291" i="1"/>
  <c r="CQ289" i="1"/>
  <c r="CQ290" i="1"/>
  <c r="CQ283" i="1"/>
  <c r="CQ284" i="1"/>
  <c r="CQ285" i="1"/>
  <c r="CQ286" i="1"/>
  <c r="CQ287" i="1"/>
  <c r="CQ288" i="1"/>
  <c r="CQ282" i="1"/>
  <c r="CQ281" i="1"/>
  <c r="CQ274" i="1"/>
  <c r="CQ275" i="1"/>
  <c r="CQ276" i="1"/>
  <c r="CQ277" i="1"/>
  <c r="CQ278" i="1"/>
  <c r="CQ279" i="1"/>
  <c r="CQ280" i="1"/>
  <c r="CQ273" i="1"/>
  <c r="CQ590" i="1"/>
  <c r="DN340" i="1" l="1"/>
  <c r="C89" i="1" s="1"/>
  <c r="AJ108" i="1" s="1"/>
  <c r="CH9" i="1"/>
  <c r="CG9" i="1" s="1"/>
  <c r="BY10" i="1"/>
  <c r="BY24" i="1"/>
  <c r="BY65" i="1"/>
  <c r="DD124" i="1"/>
  <c r="C82" i="1" s="1"/>
  <c r="AJ101" i="1" s="1"/>
  <c r="CH12" i="1"/>
  <c r="CG12" i="1" s="1"/>
  <c r="BY47" i="1" s="1"/>
  <c r="BY61" i="1"/>
  <c r="BY45" i="1"/>
  <c r="BY29" i="1"/>
  <c r="BY44" i="1"/>
  <c r="BY62" i="1"/>
  <c r="BY54" i="1"/>
  <c r="BY46" i="1"/>
  <c r="BY30" i="1"/>
  <c r="BY22" i="1"/>
  <c r="BY14" i="1"/>
  <c r="BY63" i="1"/>
  <c r="BY55" i="1"/>
  <c r="BY31" i="1"/>
  <c r="BY23" i="1"/>
  <c r="BY15" i="1"/>
  <c r="BY28" i="1"/>
  <c r="BY64" i="1"/>
  <c r="BY56" i="1"/>
  <c r="BY48" i="1"/>
  <c r="BY40" i="1"/>
  <c r="BY32" i="1"/>
  <c r="BY51" i="1"/>
  <c r="BY60" i="1"/>
  <c r="BY20" i="1"/>
  <c r="BY57" i="1"/>
  <c r="BY41" i="1"/>
  <c r="BY33" i="1"/>
  <c r="BY25" i="1"/>
  <c r="BY9" i="1"/>
  <c r="BY27" i="1"/>
  <c r="BY52" i="1"/>
  <c r="BY58" i="1"/>
  <c r="BY50" i="1"/>
  <c r="BY42" i="1"/>
  <c r="BY34" i="1"/>
  <c r="BY26" i="1"/>
  <c r="BY18" i="1"/>
  <c r="BY35" i="1"/>
  <c r="BY11" i="1"/>
  <c r="BY53" i="1"/>
  <c r="CH11" i="1"/>
  <c r="CG11" i="1" s="1"/>
  <c r="BY12" i="1" s="1"/>
  <c r="BI42" i="1"/>
  <c r="BJ42" i="1" s="1"/>
  <c r="BI28" i="1"/>
  <c r="BJ28" i="1" s="1"/>
  <c r="BI35" i="1"/>
  <c r="BJ35" i="1" s="1"/>
  <c r="BI11" i="1"/>
  <c r="BJ11" i="1" s="1"/>
  <c r="BI18" i="1"/>
  <c r="BJ18" i="1" s="1"/>
  <c r="BI9" i="1"/>
  <c r="BJ9" i="1" s="1"/>
  <c r="BI34" i="1"/>
  <c r="BJ34" i="1" s="1"/>
  <c r="BI15" i="1"/>
  <c r="BJ15" i="1" s="1"/>
  <c r="BI53" i="1"/>
  <c r="BJ53" i="1" s="1"/>
  <c r="BI25" i="1"/>
  <c r="BJ25" i="1" s="1"/>
  <c r="BI29" i="1"/>
  <c r="BJ29" i="1" s="1"/>
  <c r="BI56" i="1"/>
  <c r="BJ56" i="1" s="1"/>
  <c r="BI27" i="1"/>
  <c r="BJ27" i="1" s="1"/>
  <c r="BI62" i="1"/>
  <c r="BJ62" i="1" s="1"/>
  <c r="BI22" i="1"/>
  <c r="BJ22" i="1" s="1"/>
  <c r="BI40" i="1"/>
  <c r="BJ40" i="1" s="1"/>
  <c r="BI57" i="1"/>
  <c r="BJ57" i="1" s="1"/>
  <c r="BI23" i="1"/>
  <c r="BJ23" i="1" s="1"/>
  <c r="BI65" i="1"/>
  <c r="BJ65" i="1" s="1"/>
  <c r="BI50" i="1"/>
  <c r="BJ50" i="1" s="1"/>
  <c r="BI51" i="1"/>
  <c r="BJ51" i="1" s="1"/>
  <c r="BI14" i="1"/>
  <c r="BJ14" i="1" s="1"/>
  <c r="BI33" i="1"/>
  <c r="BJ33" i="1" s="1"/>
  <c r="BI64" i="1"/>
  <c r="BJ64" i="1" s="1"/>
  <c r="BI32" i="1"/>
  <c r="BJ32" i="1" s="1"/>
  <c r="BI63" i="1"/>
  <c r="BJ63" i="1" s="1"/>
  <c r="BI26" i="1"/>
  <c r="BJ26" i="1" s="1"/>
  <c r="BI44" i="1"/>
  <c r="BJ44" i="1" s="1"/>
  <c r="BI55" i="1"/>
  <c r="BJ55" i="1" s="1"/>
  <c r="BI61" i="1"/>
  <c r="BJ61" i="1" s="1"/>
  <c r="BI60" i="1"/>
  <c r="BJ60" i="1" s="1"/>
  <c r="BI20" i="1"/>
  <c r="BJ20" i="1" s="1"/>
  <c r="BI13" i="1"/>
  <c r="BJ13" i="1" s="1"/>
  <c r="BI45" i="1"/>
  <c r="BJ45" i="1" s="1"/>
  <c r="BI30" i="1"/>
  <c r="BJ30" i="1" s="1"/>
  <c r="BI48" i="1"/>
  <c r="BJ48" i="1" s="1"/>
  <c r="BI54" i="1"/>
  <c r="BJ54" i="1" s="1"/>
  <c r="BI52" i="1"/>
  <c r="BJ52" i="1" s="1"/>
  <c r="BI38" i="1"/>
  <c r="BJ38" i="1" s="1"/>
  <c r="BI24" i="1"/>
  <c r="BJ24" i="1" s="1"/>
  <c r="BI41" i="1"/>
  <c r="BJ41" i="1" s="1"/>
  <c r="BI31" i="1"/>
  <c r="BJ31" i="1" s="1"/>
  <c r="BI58" i="1"/>
  <c r="BJ58" i="1" s="1"/>
  <c r="BI46" i="1"/>
  <c r="BJ46" i="1" s="1"/>
  <c r="DF14" i="1"/>
  <c r="C83" i="1" s="1"/>
  <c r="AJ102" i="1" s="1"/>
  <c r="DJ14" i="1"/>
  <c r="C85" i="1" s="1"/>
  <c r="AJ104" i="1" s="1"/>
  <c r="DH14" i="1"/>
  <c r="C84" i="1" s="1"/>
  <c r="AJ103" i="1" s="1"/>
  <c r="DL14" i="1"/>
  <c r="C86" i="1" s="1"/>
  <c r="AJ105" i="1" s="1"/>
  <c r="BY38" i="1" l="1"/>
  <c r="BY8" i="1"/>
  <c r="BI10" i="1"/>
  <c r="BJ10" i="1" s="1"/>
  <c r="BI8" i="1"/>
  <c r="BJ8" i="1" s="1"/>
  <c r="BI19" i="1"/>
  <c r="BJ19" i="1" s="1"/>
  <c r="BI39" i="1"/>
  <c r="BJ39" i="1" s="1"/>
  <c r="BY19" i="1"/>
  <c r="BY39" i="1"/>
  <c r="BY37" i="1"/>
  <c r="BI37" i="1"/>
  <c r="BJ37" i="1" s="1"/>
  <c r="BY59" i="1"/>
  <c r="BI59" i="1"/>
  <c r="BJ59" i="1" s="1"/>
  <c r="AI103" i="1"/>
  <c r="AH103" i="1" s="1"/>
  <c r="AI105" i="1"/>
  <c r="AH105" i="1" s="1"/>
  <c r="AI101" i="1"/>
  <c r="AH101" i="1" s="1"/>
  <c r="AI108" i="1"/>
  <c r="AH108" i="1" s="1"/>
  <c r="AI102" i="1"/>
  <c r="AH102" i="1" s="1"/>
  <c r="AI104" i="1"/>
  <c r="AH104" i="1" s="1"/>
  <c r="BI16" i="1"/>
  <c r="BJ16" i="1" s="1"/>
  <c r="BI47" i="1"/>
  <c r="BJ47" i="1" s="1"/>
  <c r="BY49" i="1"/>
  <c r="BI21" i="1"/>
  <c r="BJ21" i="1" s="1"/>
  <c r="BI43" i="1"/>
  <c r="BJ43" i="1" s="1"/>
  <c r="BY43" i="1"/>
  <c r="BY21" i="1"/>
  <c r="BI17" i="1"/>
  <c r="BJ17" i="1" s="1"/>
  <c r="BY13" i="1"/>
  <c r="BY17" i="1"/>
  <c r="BY16" i="1"/>
  <c r="BI36" i="1"/>
  <c r="BJ36" i="1" s="1"/>
  <c r="BY36" i="1"/>
  <c r="BI12" i="1"/>
  <c r="BJ12" i="1" s="1"/>
  <c r="BI49" i="1"/>
  <c r="BJ49" i="1" s="1"/>
  <c r="BI7" i="1"/>
  <c r="BY7" i="1"/>
  <c r="C87" i="1"/>
  <c r="AJ106" i="1" s="1"/>
  <c r="CQ710" i="1"/>
  <c r="CQ709" i="1"/>
  <c r="CQ708" i="1"/>
  <c r="CQ707" i="1"/>
  <c r="CQ705" i="1"/>
  <c r="CQ704" i="1"/>
  <c r="CQ703" i="1"/>
  <c r="AI106" i="1" l="1"/>
  <c r="AH106" i="1" s="1"/>
  <c r="BY70" i="1"/>
  <c r="G86" i="1" s="1"/>
  <c r="BJ7" i="1"/>
  <c r="BJ70" i="1" s="1"/>
  <c r="BI70" i="1"/>
  <c r="BN573" i="1"/>
  <c r="S10" i="1" l="1"/>
  <c r="S11" i="1"/>
  <c r="S12" i="1"/>
  <c r="S13" i="1"/>
  <c r="S14" i="1"/>
  <c r="S15" i="1"/>
  <c r="S16" i="1"/>
  <c r="S17" i="1"/>
  <c r="S18" i="1"/>
  <c r="S19" i="1"/>
  <c r="S20" i="1"/>
  <c r="S21" i="1"/>
  <c r="S22" i="1"/>
  <c r="S23" i="1"/>
  <c r="S24" i="1"/>
  <c r="S25" i="1"/>
  <c r="S26" i="1"/>
  <c r="S27" i="1"/>
  <c r="S28" i="1"/>
  <c r="S29" i="1"/>
  <c r="S30" i="1"/>
  <c r="S31" i="1"/>
  <c r="S32" i="1"/>
  <c r="S33" i="1"/>
  <c r="S34" i="1"/>
  <c r="S35" i="1"/>
  <c r="S36" i="1"/>
  <c r="S37" i="1"/>
  <c r="S38" i="1"/>
  <c r="S39" i="1"/>
  <c r="S40" i="1"/>
  <c r="S41" i="1"/>
  <c r="S42" i="1"/>
  <c r="S43" i="1"/>
  <c r="S44" i="1"/>
  <c r="S45" i="1"/>
  <c r="S46" i="1"/>
  <c r="S47" i="1"/>
  <c r="S48" i="1"/>
  <c r="S49" i="1"/>
  <c r="S50" i="1"/>
  <c r="S51" i="1"/>
  <c r="S52" i="1"/>
  <c r="S53" i="1"/>
  <c r="S54" i="1"/>
  <c r="S55" i="1"/>
  <c r="S56" i="1"/>
  <c r="S57" i="1"/>
  <c r="S58" i="1"/>
  <c r="S59" i="1"/>
  <c r="S60" i="1"/>
  <c r="S61" i="1"/>
  <c r="S62" i="1"/>
  <c r="S63" i="1"/>
  <c r="S64" i="1"/>
  <c r="S65" i="1"/>
  <c r="S66" i="1"/>
  <c r="S67" i="1"/>
  <c r="S68" i="1"/>
  <c r="S69" i="1"/>
  <c r="S9" i="1"/>
  <c r="CQ60" i="1" l="1"/>
  <c r="CQ753" i="1" l="1"/>
  <c r="A9" i="1" l="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l="1"/>
  <c r="A52" i="1" s="1"/>
  <c r="A53" i="1" s="1"/>
  <c r="A54" i="1" s="1"/>
  <c r="A55" i="1" s="1"/>
  <c r="A56" i="1" s="1"/>
  <c r="A57" i="1" s="1"/>
  <c r="A58" i="1" s="1"/>
  <c r="A59" i="1" s="1"/>
  <c r="A60" i="1" s="1"/>
  <c r="A61" i="1" s="1"/>
  <c r="A62" i="1" s="1"/>
  <c r="A63" i="1" s="1"/>
  <c r="A64" i="1" s="1"/>
  <c r="A65" i="1" s="1"/>
  <c r="A66" i="1" s="1"/>
  <c r="A67" i="1" s="1"/>
  <c r="A68" i="1" s="1"/>
  <c r="A69" i="1" s="1"/>
  <c r="CQ755" i="1"/>
  <c r="CQ754" i="1"/>
  <c r="CQ752" i="1"/>
  <c r="CQ751" i="1"/>
  <c r="CQ750" i="1"/>
  <c r="CQ749" i="1"/>
  <c r="CQ748" i="1"/>
  <c r="CQ747" i="1"/>
  <c r="CQ745" i="1"/>
  <c r="CQ746" i="1"/>
  <c r="CQ744" i="1"/>
  <c r="CQ743" i="1"/>
  <c r="CQ742" i="1"/>
  <c r="CQ741" i="1"/>
  <c r="CQ740" i="1"/>
  <c r="CQ739" i="1"/>
  <c r="CQ738" i="1"/>
  <c r="G88" i="1" l="1"/>
  <c r="G87" i="1"/>
  <c r="CQ737" i="1"/>
  <c r="CQ736" i="1"/>
  <c r="CQ734" i="1" l="1"/>
  <c r="CQ733" i="1"/>
  <c r="CQ732" i="1"/>
  <c r="CQ731" i="1"/>
  <c r="CQ730" i="1"/>
  <c r="CQ691" i="1"/>
  <c r="CQ692" i="1"/>
  <c r="CQ693" i="1"/>
  <c r="CQ694" i="1"/>
  <c r="CQ695" i="1"/>
  <c r="CQ690" i="1"/>
  <c r="CQ685" i="1"/>
  <c r="CQ686" i="1"/>
  <c r="CQ687" i="1"/>
  <c r="CQ688" i="1"/>
  <c r="CQ684" i="1"/>
  <c r="CQ679" i="1"/>
  <c r="CQ680" i="1"/>
  <c r="CQ681" i="1"/>
  <c r="CQ682" i="1"/>
  <c r="CQ678" i="1"/>
  <c r="CQ676" i="1"/>
  <c r="CQ672" i="1"/>
  <c r="CQ673" i="1"/>
  <c r="CQ674" i="1"/>
  <c r="CQ675" i="1"/>
  <c r="CQ671" i="1"/>
  <c r="CQ665" i="1"/>
  <c r="CQ666" i="1"/>
  <c r="CQ667" i="1"/>
  <c r="CQ668" i="1"/>
  <c r="CQ669" i="1"/>
  <c r="CQ664" i="1"/>
  <c r="CQ658" i="1"/>
  <c r="CQ659" i="1"/>
  <c r="CQ660" i="1"/>
  <c r="CQ661" i="1"/>
  <c r="CQ662" i="1"/>
  <c r="CQ657" i="1"/>
  <c r="CQ651" i="1"/>
  <c r="CQ652" i="1"/>
  <c r="CQ653" i="1"/>
  <c r="CQ654" i="1"/>
  <c r="CQ655" i="1"/>
  <c r="CQ650" i="1"/>
  <c r="CQ644" i="1"/>
  <c r="CQ645" i="1"/>
  <c r="CQ646" i="1"/>
  <c r="CQ647" i="1"/>
  <c r="CQ648" i="1"/>
  <c r="CQ643" i="1"/>
  <c r="CQ638" i="1"/>
  <c r="CQ639" i="1"/>
  <c r="CQ640" i="1"/>
  <c r="CQ641" i="1"/>
  <c r="CQ635" i="1"/>
  <c r="CQ636" i="1"/>
  <c r="CQ634" i="1"/>
  <c r="CQ628" i="1"/>
  <c r="CQ629" i="1"/>
  <c r="CQ630" i="1"/>
  <c r="CQ631" i="1"/>
  <c r="CQ632" i="1"/>
  <c r="CQ627" i="1"/>
  <c r="CQ622" i="1"/>
  <c r="CQ623" i="1"/>
  <c r="CQ624" i="1"/>
  <c r="CQ625" i="1"/>
  <c r="CQ621" i="1"/>
  <c r="CQ617" i="1"/>
  <c r="CQ618" i="1"/>
  <c r="CQ619" i="1"/>
  <c r="CQ616" i="1"/>
  <c r="CQ613" i="1"/>
  <c r="CQ614" i="1"/>
  <c r="CQ611" i="1"/>
  <c r="CQ605" i="1"/>
  <c r="CQ606" i="1"/>
  <c r="CQ607" i="1"/>
  <c r="CQ608" i="1"/>
  <c r="CQ609" i="1"/>
  <c r="CQ604" i="1"/>
  <c r="CQ598" i="1"/>
  <c r="CQ599" i="1"/>
  <c r="CQ600" i="1"/>
  <c r="CQ601" i="1"/>
  <c r="CQ602" i="1"/>
  <c r="CQ597" i="1"/>
  <c r="CQ591" i="1"/>
  <c r="CQ592" i="1"/>
  <c r="CQ593" i="1"/>
  <c r="CQ594" i="1"/>
  <c r="CQ595" i="1"/>
  <c r="CQ584" i="1"/>
  <c r="CQ585" i="1"/>
  <c r="CQ586" i="1"/>
  <c r="CQ587" i="1"/>
  <c r="CQ588" i="1"/>
  <c r="CQ583" i="1"/>
  <c r="CQ581" i="1"/>
  <c r="CQ577" i="1"/>
  <c r="CQ578" i="1"/>
  <c r="CQ579" i="1"/>
  <c r="CQ580" i="1"/>
  <c r="CQ576" i="1"/>
  <c r="CQ535" i="1"/>
  <c r="CQ536" i="1"/>
  <c r="CQ537" i="1"/>
  <c r="CQ538" i="1"/>
  <c r="CQ539" i="1"/>
  <c r="CQ540" i="1"/>
  <c r="CQ541" i="1"/>
  <c r="CQ542" i="1"/>
  <c r="CQ492" i="1"/>
  <c r="CQ531" i="1"/>
  <c r="CQ524" i="1"/>
  <c r="CQ525" i="1"/>
  <c r="CQ526" i="1"/>
  <c r="CQ527" i="1"/>
  <c r="CQ528" i="1"/>
  <c r="CQ529" i="1"/>
  <c r="CQ530" i="1"/>
  <c r="CQ482" i="1"/>
  <c r="CQ521" i="1"/>
  <c r="CQ514" i="1"/>
  <c r="CQ515" i="1"/>
  <c r="CQ516" i="1"/>
  <c r="CQ517" i="1"/>
  <c r="CQ518" i="1"/>
  <c r="CQ519" i="1"/>
  <c r="CQ520" i="1"/>
  <c r="CQ50" i="1"/>
  <c r="CQ51" i="1"/>
  <c r="CQ52" i="1"/>
  <c r="CQ53" i="1"/>
  <c r="CQ54" i="1"/>
  <c r="CQ55" i="1"/>
  <c r="CQ56" i="1"/>
  <c r="CQ49" i="1"/>
  <c r="CQ191" i="1"/>
  <c r="CQ185" i="1"/>
  <c r="CQ186" i="1"/>
  <c r="CQ187" i="1"/>
  <c r="CQ188" i="1"/>
  <c r="CQ189" i="1"/>
  <c r="CQ190" i="1"/>
  <c r="CQ184" i="1"/>
  <c r="CQ175" i="1"/>
  <c r="CQ176" i="1"/>
  <c r="CQ177" i="1"/>
  <c r="CQ178" i="1"/>
  <c r="CQ179" i="1"/>
  <c r="CQ180" i="1"/>
  <c r="CQ181" i="1"/>
  <c r="CQ174" i="1"/>
  <c r="CQ165" i="1"/>
  <c r="CQ166" i="1"/>
  <c r="CQ167" i="1"/>
  <c r="CQ168" i="1"/>
  <c r="CQ169" i="1"/>
  <c r="CQ170" i="1"/>
  <c r="CQ171" i="1"/>
  <c r="CQ164" i="1"/>
  <c r="CQ147" i="1"/>
  <c r="CQ148" i="1"/>
  <c r="CQ149" i="1"/>
  <c r="CQ150" i="1"/>
  <c r="CQ151" i="1"/>
  <c r="CQ152" i="1"/>
  <c r="CQ146" i="1"/>
  <c r="CQ137" i="1"/>
  <c r="CQ138" i="1"/>
  <c r="CQ139" i="1"/>
  <c r="CQ140" i="1"/>
  <c r="CQ141" i="1"/>
  <c r="CQ142" i="1"/>
  <c r="CQ143" i="1"/>
  <c r="CQ136" i="1"/>
  <c r="CQ127" i="1"/>
  <c r="CQ128" i="1"/>
  <c r="CQ129" i="1"/>
  <c r="CQ130" i="1"/>
  <c r="CQ131" i="1"/>
  <c r="CQ132" i="1"/>
  <c r="CQ133" i="1"/>
  <c r="CQ126" i="1"/>
  <c r="CQ117" i="1"/>
  <c r="CQ118" i="1"/>
  <c r="CQ119" i="1"/>
  <c r="CQ120" i="1"/>
  <c r="CQ121" i="1"/>
  <c r="CQ122" i="1"/>
  <c r="CQ123" i="1"/>
  <c r="CQ116" i="1"/>
  <c r="CQ107" i="1"/>
  <c r="CQ108" i="1"/>
  <c r="CQ109" i="1"/>
  <c r="CQ110" i="1"/>
  <c r="CQ111" i="1"/>
  <c r="CQ112" i="1"/>
  <c r="CQ113" i="1"/>
  <c r="CQ106" i="1"/>
  <c r="CQ98" i="1"/>
  <c r="CQ99" i="1"/>
  <c r="CQ100" i="1"/>
  <c r="CQ101" i="1"/>
  <c r="CQ102" i="1"/>
  <c r="CQ103" i="1"/>
  <c r="CQ104" i="1"/>
  <c r="CQ97" i="1"/>
  <c r="CQ87" i="1"/>
  <c r="CQ88" i="1"/>
  <c r="CQ89" i="1"/>
  <c r="CQ90" i="1"/>
  <c r="CQ91" i="1"/>
  <c r="CQ92" i="1"/>
  <c r="CQ93" i="1"/>
  <c r="CQ94" i="1"/>
  <c r="CQ86" i="1"/>
  <c r="CQ77" i="1"/>
  <c r="CQ78" i="1"/>
  <c r="CQ79" i="1"/>
  <c r="CQ80" i="1"/>
  <c r="CQ81" i="1"/>
  <c r="CQ82" i="1"/>
  <c r="CQ83" i="1"/>
  <c r="CQ76" i="1"/>
  <c r="CQ67" i="1"/>
  <c r="CQ68" i="1"/>
  <c r="CQ69" i="1"/>
  <c r="CQ70" i="1"/>
  <c r="CQ71" i="1"/>
  <c r="CQ72" i="1"/>
  <c r="CQ73" i="1"/>
  <c r="CQ66" i="1"/>
  <c r="CQ59" i="1"/>
  <c r="CQ61" i="1"/>
  <c r="CQ62" i="1"/>
  <c r="CQ63" i="1"/>
  <c r="CQ64" i="1"/>
  <c r="CQ58" i="1"/>
  <c r="CQ40" i="1"/>
  <c r="CQ41" i="1"/>
  <c r="CQ42" i="1"/>
  <c r="CQ43" i="1"/>
  <c r="CQ44" i="1"/>
  <c r="CQ45" i="1"/>
  <c r="CQ46" i="1"/>
  <c r="CQ39" i="1"/>
  <c r="CQ32" i="1"/>
  <c r="CQ33" i="1"/>
  <c r="CQ34" i="1"/>
  <c r="CQ35" i="1"/>
  <c r="CQ36" i="1"/>
  <c r="CQ38" i="1"/>
  <c r="CQ31" i="1"/>
  <c r="CQ26" i="1" l="1"/>
  <c r="CQ9" i="1"/>
  <c r="CQ10" i="1"/>
  <c r="CQ11" i="1"/>
  <c r="CQ12" i="1"/>
  <c r="CQ13" i="1"/>
  <c r="CQ14" i="1"/>
  <c r="CQ15" i="1"/>
  <c r="CT213" i="1" l="1"/>
  <c r="CT214" i="1"/>
  <c r="CT215" i="1"/>
  <c r="CT216" i="1"/>
  <c r="CT217" i="1"/>
  <c r="CT218" i="1"/>
  <c r="CT219" i="1"/>
  <c r="CT220" i="1"/>
  <c r="CT221" i="1"/>
</calcChain>
</file>

<file path=xl/sharedStrings.xml><?xml version="1.0" encoding="utf-8"?>
<sst xmlns="http://schemas.openxmlformats.org/spreadsheetml/2006/main" count="10647" uniqueCount="1889">
  <si>
    <t>K95</t>
  </si>
  <si>
    <t>N</t>
  </si>
  <si>
    <t>K53</t>
  </si>
  <si>
    <t>K55</t>
  </si>
  <si>
    <t>K52</t>
  </si>
  <si>
    <t>K54</t>
  </si>
  <si>
    <t>K65</t>
  </si>
  <si>
    <t>K66</t>
  </si>
  <si>
    <t>Karton K80</t>
  </si>
  <si>
    <t>K80</t>
  </si>
  <si>
    <t>K81</t>
  </si>
  <si>
    <t>K87</t>
  </si>
  <si>
    <t>K97</t>
  </si>
  <si>
    <t>K98</t>
  </si>
  <si>
    <t>K99</t>
  </si>
  <si>
    <t>K88</t>
  </si>
  <si>
    <t>Karton K88</t>
  </si>
  <si>
    <t>K89</t>
  </si>
  <si>
    <t>K90</t>
  </si>
  <si>
    <t>K94</t>
  </si>
  <si>
    <t>K96</t>
  </si>
  <si>
    <t>K91</t>
  </si>
  <si>
    <t>Karton K91</t>
  </si>
  <si>
    <t>K92</t>
  </si>
  <si>
    <t>K93</t>
  </si>
  <si>
    <t>W13</t>
  </si>
  <si>
    <t>Karton W13</t>
  </si>
  <si>
    <t>W14</t>
  </si>
  <si>
    <t>W15</t>
  </si>
  <si>
    <t>W16</t>
  </si>
  <si>
    <t>W05</t>
  </si>
  <si>
    <t>W06</t>
  </si>
  <si>
    <t>W07</t>
  </si>
  <si>
    <t>W08</t>
  </si>
  <si>
    <t>W17</t>
  </si>
  <si>
    <t>Karton W17</t>
  </si>
  <si>
    <t>W18</t>
  </si>
  <si>
    <t>W19</t>
  </si>
  <si>
    <t>W20</t>
  </si>
  <si>
    <t>W01</t>
  </si>
  <si>
    <t>W02</t>
  </si>
  <si>
    <t>W03</t>
  </si>
  <si>
    <t>W04</t>
  </si>
  <si>
    <t>W09</t>
  </si>
  <si>
    <t>W10</t>
  </si>
  <si>
    <t>W11</t>
  </si>
  <si>
    <t>W12</t>
  </si>
  <si>
    <t>T21</t>
  </si>
  <si>
    <t>T51</t>
  </si>
  <si>
    <t>T54</t>
  </si>
  <si>
    <t>T59</t>
  </si>
  <si>
    <t>T25</t>
  </si>
  <si>
    <t>T52</t>
  </si>
  <si>
    <t>T53</t>
  </si>
  <si>
    <t>P19</t>
  </si>
  <si>
    <t>Karton P51</t>
  </si>
  <si>
    <t>P51</t>
  </si>
  <si>
    <t>S48</t>
  </si>
  <si>
    <t>S23</t>
  </si>
  <si>
    <t>P17</t>
  </si>
  <si>
    <t>Karton P17</t>
  </si>
  <si>
    <t>S21</t>
  </si>
  <si>
    <t>P60</t>
  </si>
  <si>
    <t>Karton P60</t>
  </si>
  <si>
    <t>P20</t>
  </si>
  <si>
    <t>Karton P20</t>
  </si>
  <si>
    <t>S56</t>
  </si>
  <si>
    <t>S25</t>
  </si>
  <si>
    <t>P21</t>
  </si>
  <si>
    <t>Karton P21</t>
  </si>
  <si>
    <t>P25</t>
  </si>
  <si>
    <t>P56</t>
  </si>
  <si>
    <t>K82</t>
  </si>
  <si>
    <t>K85</t>
  </si>
  <si>
    <t>P23</t>
  </si>
  <si>
    <t>Karton P23</t>
  </si>
  <si>
    <t>P48</t>
  </si>
  <si>
    <t>K83</t>
  </si>
  <si>
    <t>K84</t>
  </si>
  <si>
    <t>K77</t>
  </si>
  <si>
    <t>Karton K77</t>
  </si>
  <si>
    <t>K40</t>
  </si>
  <si>
    <t>Karton K40</t>
  </si>
  <si>
    <t>K41</t>
  </si>
  <si>
    <t>Karton K41</t>
  </si>
  <si>
    <t>U5</t>
  </si>
  <si>
    <t>Karton U5</t>
  </si>
  <si>
    <t>U33</t>
  </si>
  <si>
    <t>Karton U33</t>
  </si>
  <si>
    <t>U45</t>
  </si>
  <si>
    <t>Karton 45</t>
  </si>
  <si>
    <t>U61</t>
  </si>
  <si>
    <t>Karton U61</t>
  </si>
  <si>
    <t>Obj./szt.</t>
  </si>
  <si>
    <t>Ilość szt.</t>
  </si>
  <si>
    <t>Kartony</t>
  </si>
  <si>
    <t>U34</t>
  </si>
  <si>
    <t>U35</t>
  </si>
  <si>
    <t>U36</t>
  </si>
  <si>
    <t>U37</t>
  </si>
  <si>
    <t>U38</t>
  </si>
  <si>
    <t>U39</t>
  </si>
  <si>
    <t>U87</t>
  </si>
  <si>
    <t>U81</t>
  </si>
  <si>
    <t>K86</t>
  </si>
  <si>
    <t>B</t>
  </si>
  <si>
    <t>01</t>
  </si>
  <si>
    <t>C</t>
  </si>
  <si>
    <t>02</t>
  </si>
  <si>
    <t>E</t>
  </si>
  <si>
    <t>03</t>
  </si>
  <si>
    <t>F</t>
  </si>
  <si>
    <t>04</t>
  </si>
  <si>
    <t>G</t>
  </si>
  <si>
    <t>05</t>
  </si>
  <si>
    <t>H</t>
  </si>
  <si>
    <t>06</t>
  </si>
  <si>
    <t>K</t>
  </si>
  <si>
    <t>07</t>
  </si>
  <si>
    <t>L</t>
  </si>
  <si>
    <t>08</t>
  </si>
  <si>
    <t>M</t>
  </si>
  <si>
    <t>09</t>
  </si>
  <si>
    <t>P</t>
  </si>
  <si>
    <t>R</t>
  </si>
  <si>
    <t>S</t>
  </si>
  <si>
    <t>T</t>
  </si>
  <si>
    <t>U</t>
  </si>
  <si>
    <t>W</t>
  </si>
  <si>
    <t>X</t>
  </si>
  <si>
    <t>Z</t>
  </si>
  <si>
    <t>brak</t>
  </si>
  <si>
    <t>S23 NORMAL SOLAR.</t>
  </si>
  <si>
    <t>S21 STANDARD SOLAR.</t>
  </si>
  <si>
    <t>S25 UNIWERSAL SOLAR.</t>
  </si>
  <si>
    <t>S48 PERFEKTA SOLAR.</t>
  </si>
  <si>
    <t>S56 TILE SOLAR.</t>
  </si>
  <si>
    <t>P21 STANDARD P. ANT.</t>
  </si>
  <si>
    <t>P23 NORMAL P. ANT.</t>
  </si>
  <si>
    <t>P25 UNIWERSAL P. ANT.</t>
  </si>
  <si>
    <t>P48 PERFEKTA P. ANT.</t>
  </si>
  <si>
    <t>P56 TILE P. ANT.</t>
  </si>
  <si>
    <t>Lp.</t>
  </si>
  <si>
    <t>P08</t>
  </si>
  <si>
    <t>P14</t>
  </si>
  <si>
    <t>P10</t>
  </si>
  <si>
    <t>P16</t>
  </si>
  <si>
    <t>brak-k</t>
  </si>
  <si>
    <t>brak-n</t>
  </si>
  <si>
    <t>U50</t>
  </si>
  <si>
    <t>brak-s</t>
  </si>
  <si>
    <t>K10</t>
  </si>
  <si>
    <t>K11</t>
  </si>
  <si>
    <t>K12</t>
  </si>
  <si>
    <t>K13</t>
  </si>
  <si>
    <t>K14</t>
  </si>
  <si>
    <t>K15</t>
  </si>
  <si>
    <t>K45</t>
  </si>
  <si>
    <t>K63</t>
  </si>
  <si>
    <t>K15 Alfawent Ø150 K14+K16</t>
  </si>
  <si>
    <t>K3 Wywiewka Ø110</t>
  </si>
  <si>
    <t>K4 Wywiewka Ø110 krótka</t>
  </si>
  <si>
    <t>K9 Wywietrzak Ø50</t>
  </si>
  <si>
    <t>K10 Wywietrzak Ø75</t>
  </si>
  <si>
    <t>K11 Wywietrzak Ø110</t>
  </si>
  <si>
    <t>K12 Wywietrzak Ø160</t>
  </si>
  <si>
    <t>K13 Wywietrzak Ø200</t>
  </si>
  <si>
    <t>K82 STANDARD Ø110 KANAL.</t>
  </si>
  <si>
    <t>K83 NORMAL Ø110 KANAL.</t>
  </si>
  <si>
    <t>K84 PERFEKTA Ø110 KANAL.</t>
  </si>
  <si>
    <t>K85 TILE Ø110 KANAL.</t>
  </si>
  <si>
    <t>K86 UNIWERSAL Ø110 KANAL.</t>
  </si>
  <si>
    <t>U8000 Skraplacz Ø150</t>
  </si>
  <si>
    <t>U7000 Skraplacz Ø125</t>
  </si>
  <si>
    <t>U39 Redukcja Ø125/110</t>
  </si>
  <si>
    <t>U37 Redukcja Ø110</t>
  </si>
  <si>
    <t>U36 Redukcja Ø100/110</t>
  </si>
  <si>
    <t>U35 Redukcja Ø150/160</t>
  </si>
  <si>
    <t>U34 Redukcja Ø110/150</t>
  </si>
  <si>
    <t>U61 RUROFLEX Ø150</t>
  </si>
  <si>
    <t>U45 RUROFLEX Ø125</t>
  </si>
  <si>
    <t>W12 Wentylator UNIWERSAL PRO Ø150 Standard+</t>
  </si>
  <si>
    <t>W12 Wentylator UNIWERSAL PRO Ø150 Eco</t>
  </si>
  <si>
    <t>W11 Wentylator UNIWERSAL PRO Ø125 Standard+</t>
  </si>
  <si>
    <t>W11 Wentylator UNIWERSAL PRO Ø125 Eco</t>
  </si>
  <si>
    <t>W10 UNIWERSAL PRO Ø150</t>
  </si>
  <si>
    <t>W09 UNIWERSAL PRO Ø125</t>
  </si>
  <si>
    <t>W04 Wentylator STANDARD PRO Ø150 Standard+</t>
  </si>
  <si>
    <t>W04 Wentylator STANDARD PRO Ø150 Eco</t>
  </si>
  <si>
    <t>W03 Wentylator STANDARD PRO Ø125 Standard+</t>
  </si>
  <si>
    <t>W03 Wentylator STANDARD PRO Ø125 Eco</t>
  </si>
  <si>
    <t>W02 STANDARD PRO Ø150</t>
  </si>
  <si>
    <t>W01 STANDARD PRO Ø125</t>
  </si>
  <si>
    <t>W20 Wentylator TILE PRO Ø150 Standard+</t>
  </si>
  <si>
    <t>W20 Wentylator TILE PRO Ø150 Eco</t>
  </si>
  <si>
    <t>W19 Wentylator TILE PRO Ø125 Standard+</t>
  </si>
  <si>
    <t>W19 Wentylator TILE PRO Ø125 Eco</t>
  </si>
  <si>
    <t>W18 TILE PRO Ø150</t>
  </si>
  <si>
    <t>W17 TILE PRO Ø125</t>
  </si>
  <si>
    <t>W08 Wentylator NORMAL PRO Ø150 Standard+</t>
  </si>
  <si>
    <t>W08 Wentylator NORMAL PRO Ø150 Eco</t>
  </si>
  <si>
    <t>W07 Wentylator NORMAL PRO Ø125 Standard+</t>
  </si>
  <si>
    <t>W07 Wentylator NORMAL PRO Ø125 Eco</t>
  </si>
  <si>
    <t>W06 NORMAL PRO Ø150</t>
  </si>
  <si>
    <t>W05 NORMAL PRO Ø125</t>
  </si>
  <si>
    <t>W16 Wentylator PERFEKTA PRO Ø150 Standard+</t>
  </si>
  <si>
    <t>W16 Wentylator PERFEKTA PRO Ø150 Eco</t>
  </si>
  <si>
    <t>W15 Wentylator PERFEKTA PRO Ø125 Standard+</t>
  </si>
  <si>
    <t>W15 Wentylator PERFEKTA PRO Ø125 Eco</t>
  </si>
  <si>
    <t>W14 PERFEKTA PRO Ø150</t>
  </si>
  <si>
    <t>W13 PERFEKTA PRO Ø125</t>
  </si>
  <si>
    <t>K99 Wentylator TILE PLUS Ø125</t>
  </si>
  <si>
    <t>K98 TILE PLUS Ø125 Izol.</t>
  </si>
  <si>
    <t>K97 TILE PLUS Ø125</t>
  </si>
  <si>
    <t>K93 Wentylator UNIWERSAL PLUS Ø125</t>
  </si>
  <si>
    <t>K92 UNIWERSAL PLUS Ø125 Izol.</t>
  </si>
  <si>
    <t>K91 UNIWERSAL PLUS Ø125</t>
  </si>
  <si>
    <t>K90 Wentylator NORMAL PLUS Ø125</t>
  </si>
  <si>
    <t>K89 NORMAL PLUS Ø125 Izol.</t>
  </si>
  <si>
    <t>K88 NORMAL PLUS Ø125</t>
  </si>
  <si>
    <t>K87 Wentylator STANDARD PLUS Ø125</t>
  </si>
  <si>
    <t>K81 STANDARD PLUS Ø125 Izol.</t>
  </si>
  <si>
    <t>K80 STANDARD PLUS Ø125</t>
  </si>
  <si>
    <t>K96 Wentylator PERFEKTA PLUS Ø125</t>
  </si>
  <si>
    <t>K95 PERFEKTA PLUS Ø125 Izol.</t>
  </si>
  <si>
    <t>K94 PERFEKTA PLUS Ø125</t>
  </si>
  <si>
    <t>P15N</t>
  </si>
  <si>
    <t>P15S</t>
  </si>
  <si>
    <t>P15R</t>
  </si>
  <si>
    <t>P15M</t>
  </si>
  <si>
    <t>P15A</t>
  </si>
  <si>
    <t>P15B</t>
  </si>
  <si>
    <t>P15C</t>
  </si>
  <si>
    <t>P15E</t>
  </si>
  <si>
    <t>P15F</t>
  </si>
  <si>
    <t>P15G</t>
  </si>
  <si>
    <t>P15H</t>
  </si>
  <si>
    <t>P15L</t>
  </si>
  <si>
    <t>P15P</t>
  </si>
  <si>
    <t>P15T</t>
  </si>
  <si>
    <t>P15U</t>
  </si>
  <si>
    <t>P15W</t>
  </si>
  <si>
    <t>P15X</t>
  </si>
  <si>
    <t>P15Z</t>
  </si>
  <si>
    <t>P1801</t>
  </si>
  <si>
    <t>P1802</t>
  </si>
  <si>
    <t>P1803</t>
  </si>
  <si>
    <t>P1804</t>
  </si>
  <si>
    <t>P1805</t>
  </si>
  <si>
    <t>P1806</t>
  </si>
  <si>
    <t>P1807</t>
  </si>
  <si>
    <t>P1809</t>
  </si>
  <si>
    <t>P1811</t>
  </si>
  <si>
    <t>P1812</t>
  </si>
  <si>
    <t>P1813</t>
  </si>
  <si>
    <t>P1815</t>
  </si>
  <si>
    <t>P1818</t>
  </si>
  <si>
    <t>P1820</t>
  </si>
  <si>
    <t>P1821</t>
  </si>
  <si>
    <t>P1822</t>
  </si>
  <si>
    <t>U46 Wentylator WTL</t>
  </si>
  <si>
    <t>U79 Sterownik mulifunkcyjny</t>
  </si>
  <si>
    <t>.</t>
  </si>
  <si>
    <t>A32</t>
  </si>
  <si>
    <t>A17</t>
  </si>
  <si>
    <t>A2500</t>
  </si>
  <si>
    <t>A31</t>
  </si>
  <si>
    <t>A35</t>
  </si>
  <si>
    <t>A36</t>
  </si>
  <si>
    <t>A34</t>
  </si>
  <si>
    <t>A37</t>
  </si>
  <si>
    <t>A26</t>
  </si>
  <si>
    <t>A27</t>
  </si>
  <si>
    <t>A2210</t>
  </si>
  <si>
    <t>A3230</t>
  </si>
  <si>
    <t>A1180</t>
  </si>
  <si>
    <t>A40</t>
  </si>
  <si>
    <t>A14</t>
  </si>
  <si>
    <t>A15</t>
  </si>
  <si>
    <t>A16</t>
  </si>
  <si>
    <t>A1900</t>
  </si>
  <si>
    <t>A1800</t>
  </si>
  <si>
    <t>A2200</t>
  </si>
  <si>
    <t>A2100</t>
  </si>
  <si>
    <t>A2400</t>
  </si>
  <si>
    <t>A2300</t>
  </si>
  <si>
    <t>A20000</t>
  </si>
  <si>
    <t>A1000</t>
  </si>
  <si>
    <t>A9000</t>
  </si>
  <si>
    <t>A7000</t>
  </si>
  <si>
    <t>A6000</t>
  </si>
  <si>
    <t>A5000</t>
  </si>
  <si>
    <t>A8000</t>
  </si>
  <si>
    <t>A1100</t>
  </si>
  <si>
    <t>A4410</t>
  </si>
  <si>
    <t>A4310</t>
  </si>
  <si>
    <t>A4808</t>
  </si>
  <si>
    <t>A4708</t>
  </si>
  <si>
    <t>A4606</t>
  </si>
  <si>
    <t>A4506</t>
  </si>
  <si>
    <t>A4200</t>
  </si>
  <si>
    <t>A30</t>
  </si>
  <si>
    <t>A39</t>
  </si>
  <si>
    <t>A41</t>
  </si>
  <si>
    <t>A28</t>
  </si>
  <si>
    <t>A38</t>
  </si>
  <si>
    <t>A29</t>
  </si>
  <si>
    <t>brak-i</t>
  </si>
  <si>
    <t>Karton K1</t>
  </si>
  <si>
    <t>K3</t>
  </si>
  <si>
    <t>K4</t>
  </si>
  <si>
    <t>Karton K2</t>
  </si>
  <si>
    <t>Karton K3</t>
  </si>
  <si>
    <t>Karton K4</t>
  </si>
  <si>
    <t>K9</t>
  </si>
  <si>
    <t>Karton K9</t>
  </si>
  <si>
    <t>Karton K10</t>
  </si>
  <si>
    <t>Karton K11</t>
  </si>
  <si>
    <t>Karton K12</t>
  </si>
  <si>
    <t>Karton K13</t>
  </si>
  <si>
    <t>U27</t>
  </si>
  <si>
    <t>U29</t>
  </si>
  <si>
    <t>U28</t>
  </si>
  <si>
    <t>U30</t>
  </si>
  <si>
    <t>UK5</t>
  </si>
  <si>
    <t>UK6</t>
  </si>
  <si>
    <t>Karton UK5/UK6</t>
  </si>
  <si>
    <t>U46</t>
  </si>
  <si>
    <t>U64</t>
  </si>
  <si>
    <t>U67</t>
  </si>
  <si>
    <t>Karton U7/U8</t>
  </si>
  <si>
    <t>U1</t>
  </si>
  <si>
    <t>U2</t>
  </si>
  <si>
    <t>U3</t>
  </si>
  <si>
    <t>U4</t>
  </si>
  <si>
    <t>Karton U4</t>
  </si>
  <si>
    <t>Karton U27/U29</t>
  </si>
  <si>
    <t>Karton U28/U30</t>
  </si>
  <si>
    <t>Karton U34</t>
  </si>
  <si>
    <t>Karton U35</t>
  </si>
  <si>
    <t>Karton U36</t>
  </si>
  <si>
    <t>Karton U46</t>
  </si>
  <si>
    <t>Karton U67</t>
  </si>
  <si>
    <t>Karton U64</t>
  </si>
  <si>
    <t>Karton U81</t>
  </si>
  <si>
    <t>Karton U87</t>
  </si>
  <si>
    <t>x</t>
  </si>
  <si>
    <t>y</t>
  </si>
  <si>
    <t>z</t>
  </si>
  <si>
    <t>U32</t>
  </si>
  <si>
    <t>T83</t>
  </si>
  <si>
    <t>T27</t>
  </si>
  <si>
    <t>T32</t>
  </si>
  <si>
    <t>T23</t>
  </si>
  <si>
    <t>T86</t>
  </si>
  <si>
    <t>T89</t>
  </si>
  <si>
    <t>T65</t>
  </si>
  <si>
    <t>T66</t>
  </si>
  <si>
    <t>AN2</t>
  </si>
  <si>
    <t>AN3</t>
  </si>
  <si>
    <t>brak-g</t>
  </si>
  <si>
    <t>U76</t>
  </si>
  <si>
    <t>U77</t>
  </si>
  <si>
    <t>U78</t>
  </si>
  <si>
    <t>brak-u</t>
  </si>
  <si>
    <t>U79</t>
  </si>
  <si>
    <t>U31</t>
  </si>
  <si>
    <t>il. w kartonie</t>
  </si>
  <si>
    <t>Karton U45</t>
  </si>
  <si>
    <t>K18OCAL-T</t>
  </si>
  <si>
    <t>K18CHAL-T</t>
  </si>
  <si>
    <t>K18CHCH-T</t>
  </si>
  <si>
    <t>K18OCAL-PK</t>
  </si>
  <si>
    <t>K18CHAL-PK</t>
  </si>
  <si>
    <t>K18CHCH-PK</t>
  </si>
  <si>
    <t>K19OCAL</t>
  </si>
  <si>
    <t>K19CHAL</t>
  </si>
  <si>
    <t>K19CHCH</t>
  </si>
  <si>
    <t>K18CHAL-TH-T</t>
  </si>
  <si>
    <t>K18CHCH-TH-T</t>
  </si>
  <si>
    <t>K16</t>
  </si>
  <si>
    <t>U44</t>
  </si>
  <si>
    <t>U43</t>
  </si>
  <si>
    <t>A33</t>
  </si>
  <si>
    <t>netto</t>
  </si>
  <si>
    <t>brutto</t>
  </si>
  <si>
    <t>m³</t>
  </si>
  <si>
    <t>brak-v</t>
  </si>
  <si>
    <t>brak-r</t>
  </si>
  <si>
    <t>brak-b</t>
  </si>
  <si>
    <t>brak-c</t>
  </si>
  <si>
    <t>brak-o</t>
  </si>
  <si>
    <t>brak-1</t>
  </si>
  <si>
    <t xml:space="preserve">K1 </t>
  </si>
  <si>
    <t xml:space="preserve">U1 </t>
  </si>
  <si>
    <t xml:space="preserve">U2 </t>
  </si>
  <si>
    <t xml:space="preserve">U3 </t>
  </si>
  <si>
    <t xml:space="preserve">U4 </t>
  </si>
  <si>
    <t xml:space="preserve">U5 </t>
  </si>
  <si>
    <t xml:space="preserve">K2 </t>
  </si>
  <si>
    <t>Kontrahent:</t>
  </si>
  <si>
    <t>Towar</t>
  </si>
  <si>
    <t>Symbol katalogowy</t>
  </si>
  <si>
    <t>Ilość</t>
  </si>
  <si>
    <t>Razem</t>
  </si>
  <si>
    <t>waga netto</t>
  </si>
  <si>
    <t>waga brutto</t>
  </si>
  <si>
    <t>objętość</t>
  </si>
  <si>
    <t>szt.</t>
  </si>
  <si>
    <t>kg.</t>
  </si>
  <si>
    <t>Nr zamówienia:</t>
  </si>
  <si>
    <t>006. Czarny</t>
  </si>
  <si>
    <t>11. Wiśniowy</t>
  </si>
  <si>
    <t>12. Kasztanowy</t>
  </si>
  <si>
    <t>00. Stalowy</t>
  </si>
  <si>
    <t>00. Bezbarwny</t>
  </si>
  <si>
    <t>BRATEX</t>
  </si>
  <si>
    <t>PRUSZYŃSKI</t>
  </si>
  <si>
    <t>Halny</t>
  </si>
  <si>
    <t>Platino</t>
  </si>
  <si>
    <t>Dona</t>
  </si>
  <si>
    <t>Szafir</t>
  </si>
  <si>
    <t>ARECO SWEDEN</t>
  </si>
  <si>
    <t>Afrodyta</t>
  </si>
  <si>
    <t>Rubin Plus</t>
  </si>
  <si>
    <t>Vivaldi</t>
  </si>
  <si>
    <t>Galla</t>
  </si>
  <si>
    <t>Kron</t>
  </si>
  <si>
    <t>ATEST-POL</t>
  </si>
  <si>
    <t>Integra</t>
  </si>
  <si>
    <t>Monza</t>
  </si>
  <si>
    <t>Arad</t>
  </si>
  <si>
    <t>Biebrza</t>
  </si>
  <si>
    <t>Vello</t>
  </si>
  <si>
    <t>GOR-HUT</t>
  </si>
  <si>
    <t>Loara</t>
  </si>
  <si>
    <t>Narew</t>
  </si>
  <si>
    <t>Savanna</t>
  </si>
  <si>
    <t>Normal</t>
  </si>
  <si>
    <t>Dana</t>
  </si>
  <si>
    <t>Modus</t>
  </si>
  <si>
    <t>BALEXMETAL</t>
  </si>
  <si>
    <t>HANBUD</t>
  </si>
  <si>
    <t>Gryf</t>
  </si>
  <si>
    <t>Spektrum</t>
  </si>
  <si>
    <t>BUDMAT</t>
  </si>
  <si>
    <t>Vena</t>
  </si>
  <si>
    <t>Iryd</t>
  </si>
  <si>
    <t>Horyzont</t>
  </si>
  <si>
    <t>Sara</t>
  </si>
  <si>
    <t>Ren</t>
  </si>
  <si>
    <t>Panorama</t>
  </si>
  <si>
    <t>Zefir</t>
  </si>
  <si>
    <t>Nord</t>
  </si>
  <si>
    <t>Tur</t>
  </si>
  <si>
    <t>Polonia</t>
  </si>
  <si>
    <t>INTER MAX</t>
  </si>
  <si>
    <t>REGAMET</t>
  </si>
  <si>
    <t>Nora</t>
  </si>
  <si>
    <t>Aria</t>
  </si>
  <si>
    <t>Norda</t>
  </si>
  <si>
    <t>Gloria</t>
  </si>
  <si>
    <t>Podlasie</t>
  </si>
  <si>
    <t>Venecja</t>
  </si>
  <si>
    <t>Vela</t>
  </si>
  <si>
    <t>Viktoria</t>
  </si>
  <si>
    <t xml:space="preserve">BLACHCENTRUM </t>
  </si>
  <si>
    <t>Wenus</t>
  </si>
  <si>
    <t>KROOL</t>
  </si>
  <si>
    <t>Olimpia</t>
  </si>
  <si>
    <t>Aga</t>
  </si>
  <si>
    <t>Murano</t>
  </si>
  <si>
    <t>Kroll</t>
  </si>
  <si>
    <t>Roma</t>
  </si>
  <si>
    <t>A</t>
  </si>
  <si>
    <t>BLACHDOM PLUS</t>
  </si>
  <si>
    <t>Bella Sara</t>
  </si>
  <si>
    <t>Mistral</t>
  </si>
  <si>
    <t>Maxima</t>
  </si>
  <si>
    <t>Bona Plus</t>
  </si>
  <si>
    <t>Ferrara</t>
  </si>
  <si>
    <t>Syrius</t>
  </si>
  <si>
    <t>Mona</t>
  </si>
  <si>
    <t>Imperia Plus</t>
  </si>
  <si>
    <t>Rialto</t>
  </si>
  <si>
    <t>Carmen</t>
  </si>
  <si>
    <t>ROL-BUD</t>
  </si>
  <si>
    <t>Korona Plus</t>
  </si>
  <si>
    <t>BUDMAX-METAL</t>
  </si>
  <si>
    <t>KURPDACH</t>
  </si>
  <si>
    <t>Kaja</t>
  </si>
  <si>
    <t xml:space="preserve">Joker </t>
  </si>
  <si>
    <t>Magnat</t>
  </si>
  <si>
    <t>Kurpianka</t>
  </si>
  <si>
    <t>ROZBUD</t>
  </si>
  <si>
    <t>Perła Plus</t>
  </si>
  <si>
    <t>Eco-Max</t>
  </si>
  <si>
    <t>Mazowszanka</t>
  </si>
  <si>
    <t>Banga</t>
  </si>
  <si>
    <t>Amalfi Plus</t>
  </si>
  <si>
    <t>Bingo</t>
  </si>
  <si>
    <t>LIMBLACH</t>
  </si>
  <si>
    <t>RUUKI</t>
  </si>
  <si>
    <t>Beskid Plus</t>
  </si>
  <si>
    <t>Monterrey</t>
  </si>
  <si>
    <t>BLACHODACH</t>
  </si>
  <si>
    <t>Plus</t>
  </si>
  <si>
    <t>DACH-METAL</t>
  </si>
  <si>
    <t>Mariii</t>
  </si>
  <si>
    <t>Nova</t>
  </si>
  <si>
    <t>Bravo</t>
  </si>
  <si>
    <t>Rzymska</t>
  </si>
  <si>
    <t>LINDAB</t>
  </si>
  <si>
    <t>Decorrey</t>
  </si>
  <si>
    <t>Flamenco</t>
  </si>
  <si>
    <t>DACHPOL</t>
  </si>
  <si>
    <t>LPA L</t>
  </si>
  <si>
    <t>Adamante</t>
  </si>
  <si>
    <t>Twist</t>
  </si>
  <si>
    <t>Iris</t>
  </si>
  <si>
    <t>LPA N</t>
  </si>
  <si>
    <t>Elite</t>
  </si>
  <si>
    <t>Sonata</t>
  </si>
  <si>
    <t>LPA H</t>
  </si>
  <si>
    <t>Hyygge</t>
  </si>
  <si>
    <t>BLACHOTRAPEZ</t>
  </si>
  <si>
    <t>Egeria</t>
  </si>
  <si>
    <t>Roca Toscania</t>
  </si>
  <si>
    <t>Finnera</t>
  </si>
  <si>
    <t>Kingas</t>
  </si>
  <si>
    <t>BD45</t>
  </si>
  <si>
    <t>Mega</t>
  </si>
  <si>
    <t>SOLAN</t>
  </si>
  <si>
    <t>DACH-STYL</t>
  </si>
  <si>
    <t>Goodlock</t>
  </si>
  <si>
    <t>M35</t>
  </si>
  <si>
    <t>Merkury</t>
  </si>
  <si>
    <t>MANSARD</t>
  </si>
  <si>
    <t>Honorata</t>
  </si>
  <si>
    <t>Diament Plus</t>
  </si>
  <si>
    <t>Saturn</t>
  </si>
  <si>
    <t xml:space="preserve">Mansard </t>
  </si>
  <si>
    <t>STAHLBERG</t>
  </si>
  <si>
    <t>Diament Eco Plus</t>
  </si>
  <si>
    <t xml:space="preserve">Jowisz </t>
  </si>
  <si>
    <t>MATPOL</t>
  </si>
  <si>
    <t>Moderna</t>
  </si>
  <si>
    <t>Germania Symatric</t>
  </si>
  <si>
    <t>DACHY ŁUCZAJ</t>
  </si>
  <si>
    <t>Jula</t>
  </si>
  <si>
    <t>Prestige</t>
  </si>
  <si>
    <t>German Symetric</t>
  </si>
  <si>
    <t>Armano</t>
  </si>
  <si>
    <t>Zuzia</t>
  </si>
  <si>
    <t>Perfekta</t>
  </si>
  <si>
    <t>Tysenia</t>
  </si>
  <si>
    <t>DEKAPOL</t>
  </si>
  <si>
    <t>MAX-SYSTEM</t>
  </si>
  <si>
    <t>STAL-HART</t>
  </si>
  <si>
    <t>Talia</t>
  </si>
  <si>
    <t>Profil A</t>
  </si>
  <si>
    <t>Nicol</t>
  </si>
  <si>
    <t>Kinga</t>
  </si>
  <si>
    <t>BLACH-POL</t>
  </si>
  <si>
    <t>Metis</t>
  </si>
  <si>
    <t>Olivia</t>
  </si>
  <si>
    <t>Bella</t>
  </si>
  <si>
    <t>Eska</t>
  </si>
  <si>
    <t>Profil B</t>
  </si>
  <si>
    <t>METALEX MIKOŁAJEWICE</t>
  </si>
  <si>
    <t>TRAFFIC</t>
  </si>
  <si>
    <t>Prima</t>
  </si>
  <si>
    <t>DISPOL</t>
  </si>
  <si>
    <t>Wiktoria</t>
  </si>
  <si>
    <t>Gold</t>
  </si>
  <si>
    <t>Finlandia</t>
  </si>
  <si>
    <t>Stella</t>
  </si>
  <si>
    <t>Fińska</t>
  </si>
  <si>
    <t>Silver</t>
  </si>
  <si>
    <t>Symetria</t>
  </si>
  <si>
    <t>Luna</t>
  </si>
  <si>
    <t>METALMIX</t>
  </si>
  <si>
    <t>Platinum</t>
  </si>
  <si>
    <t>Husaria</t>
  </si>
  <si>
    <t>DOM BLACH</t>
  </si>
  <si>
    <t>Libra</t>
  </si>
  <si>
    <t>TRANSBLACH</t>
  </si>
  <si>
    <t>Mustang</t>
  </si>
  <si>
    <t>Bonita</t>
  </si>
  <si>
    <t>Proxima</t>
  </si>
  <si>
    <t>Korra</t>
  </si>
  <si>
    <t>BLACHPROFIL 2</t>
  </si>
  <si>
    <t>Vega</t>
  </si>
  <si>
    <t>Segment</t>
  </si>
  <si>
    <t>Alfa</t>
  </si>
  <si>
    <t>Gotycka</t>
  </si>
  <si>
    <t>NOWAX</t>
  </si>
  <si>
    <t>Kiara</t>
  </si>
  <si>
    <t>Eco</t>
  </si>
  <si>
    <t>FINCO STAL</t>
  </si>
  <si>
    <t>Atena</t>
  </si>
  <si>
    <t>UNIBLACH</t>
  </si>
  <si>
    <t>Beta</t>
  </si>
  <si>
    <t>Akcent</t>
  </si>
  <si>
    <t>Diana</t>
  </si>
  <si>
    <t>Emi</t>
  </si>
  <si>
    <t>Euro</t>
  </si>
  <si>
    <t>Akord</t>
  </si>
  <si>
    <t>Vera</t>
  </si>
  <si>
    <t>Omega</t>
  </si>
  <si>
    <t>Takt</t>
  </si>
  <si>
    <t>PLANNJA</t>
  </si>
  <si>
    <t>Kara</t>
  </si>
  <si>
    <t>Gamma</t>
  </si>
  <si>
    <t>VICOR</t>
  </si>
  <si>
    <t>Zet</t>
  </si>
  <si>
    <t>Tango</t>
  </si>
  <si>
    <t>Regola</t>
  </si>
  <si>
    <t>Vika</t>
  </si>
  <si>
    <t>BLACHSTAL</t>
  </si>
  <si>
    <t>Piano</t>
  </si>
  <si>
    <t>Rapid</t>
  </si>
  <si>
    <t>Riki</t>
  </si>
  <si>
    <t>King</t>
  </si>
  <si>
    <t>Metrum</t>
  </si>
  <si>
    <t>Smart</t>
  </si>
  <si>
    <t>WAT</t>
  </si>
  <si>
    <t>Dakota</t>
  </si>
  <si>
    <t>FINISH PROFILES</t>
  </si>
  <si>
    <t xml:space="preserve">Scandic </t>
  </si>
  <si>
    <t>Major</t>
  </si>
  <si>
    <t>Elita</t>
  </si>
  <si>
    <t>King Max</t>
  </si>
  <si>
    <t>Flex</t>
  </si>
  <si>
    <t>Fala</t>
  </si>
  <si>
    <t>Herkules</t>
  </si>
  <si>
    <t xml:space="preserve">Finish   </t>
  </si>
  <si>
    <t>Royal</t>
  </si>
  <si>
    <t>German</t>
  </si>
  <si>
    <t>Finishdak</t>
  </si>
  <si>
    <t>POLONIA</t>
  </si>
  <si>
    <t>WŁASTAL</t>
  </si>
  <si>
    <t>BLACHY MINDA</t>
  </si>
  <si>
    <t>Extra</t>
  </si>
  <si>
    <t>Perła</t>
  </si>
  <si>
    <t>Ada</t>
  </si>
  <si>
    <t>Cesar</t>
  </si>
  <si>
    <t>POLONICA</t>
  </si>
  <si>
    <t>Bursztyn</t>
  </si>
  <si>
    <t>Nordica</t>
  </si>
  <si>
    <t>John Steel</t>
  </si>
  <si>
    <t>Classic</t>
  </si>
  <si>
    <t>BLACHY PIOTROWICZ</t>
  </si>
  <si>
    <t>Mary Steel</t>
  </si>
  <si>
    <t>Elios</t>
  </si>
  <si>
    <t>Topaz</t>
  </si>
  <si>
    <t>Brylant</t>
  </si>
  <si>
    <t>FLORIAN CENTRUM</t>
  </si>
  <si>
    <t>Astra</t>
  </si>
  <si>
    <t>ZARTMET</t>
  </si>
  <si>
    <t>Olga</t>
  </si>
  <si>
    <t xml:space="preserve">Florina </t>
  </si>
  <si>
    <t>POLSTAL</t>
  </si>
  <si>
    <t>Diament</t>
  </si>
  <si>
    <t>Specjal</t>
  </si>
  <si>
    <t>Caro</t>
  </si>
  <si>
    <t>BLACHY WADOWSKI</t>
  </si>
  <si>
    <t>Kobra</t>
  </si>
  <si>
    <t>Nefryt</t>
  </si>
  <si>
    <t>Eveline</t>
  </si>
  <si>
    <t>Europa</t>
  </si>
  <si>
    <t>Neta</t>
  </si>
  <si>
    <t>Opal</t>
  </si>
  <si>
    <t>Krisline</t>
  </si>
  <si>
    <t>Klara</t>
  </si>
  <si>
    <t>Agat</t>
  </si>
  <si>
    <t>Jaspis</t>
  </si>
  <si>
    <t>BLOK-BUD</t>
  </si>
  <si>
    <t>Flora</t>
  </si>
  <si>
    <t>Pola</t>
  </si>
  <si>
    <t>ZEPART</t>
  </si>
  <si>
    <t>Natura</t>
  </si>
  <si>
    <t>Finezja</t>
  </si>
  <si>
    <t>Xara</t>
  </si>
  <si>
    <t>Aqua</t>
  </si>
  <si>
    <t>GERARD</t>
  </si>
  <si>
    <t>Duna</t>
  </si>
  <si>
    <t>BORGA</t>
  </si>
  <si>
    <t>Diamant</t>
  </si>
  <si>
    <t>Lena</t>
  </si>
  <si>
    <t>Elegant</t>
  </si>
  <si>
    <t>T-18 plus</t>
  </si>
  <si>
    <t>T-35</t>
  </si>
  <si>
    <t>T-18</t>
  </si>
  <si>
    <t>T-18+</t>
  </si>
  <si>
    <t>T-20+</t>
  </si>
  <si>
    <t>T-35+</t>
  </si>
  <si>
    <t>BLACHMET</t>
  </si>
  <si>
    <t>TRB -18 / 1100</t>
  </si>
  <si>
    <t>TRB-18 / 1124</t>
  </si>
  <si>
    <t>TRB-35 / 965</t>
  </si>
  <si>
    <t>TRB-35 / 1035</t>
  </si>
  <si>
    <t>TRB-35 / 1050</t>
  </si>
  <si>
    <t>T-20</t>
  </si>
  <si>
    <t xml:space="preserve">Adres </t>
  </si>
  <si>
    <t>dostawy:</t>
  </si>
  <si>
    <t>Wywietrzniki połaciowe</t>
  </si>
  <si>
    <t>Akcesoria uzupełniające</t>
  </si>
  <si>
    <t>Kolejne zamówienie</t>
  </si>
  <si>
    <t>Dаtа:</t>
  </si>
  <si>
    <t>Zamówienie do kolejnego odbiorcy</t>
  </si>
  <si>
    <t>Nr tel.:</t>
  </si>
  <si>
    <t>Nr telefonu</t>
  </si>
  <si>
    <t>Generowanie symboli katalogowych</t>
  </si>
  <si>
    <t>2. Wybierz Towar</t>
  </si>
  <si>
    <t>1. Wybierz Grupę towarową</t>
  </si>
  <si>
    <t>- w zależności od wybranej grupy towarowej w kolumnie Towar pojawi się zawężona lista asortymentu</t>
  </si>
  <si>
    <t>- większość asortymentu występuje w różnych wariantach, z określonymi przejściówkami, kolorami</t>
  </si>
  <si>
    <t>- po wybraniu Towaru w kolejnej kolumnie pojawią się dostępne profile przejść dachowych</t>
  </si>
  <si>
    <t>- lista dostępnych profili przejść dachowych różni się dla poszczególnych towarów</t>
  </si>
  <si>
    <t>- inna będzie dla produktów dla blachodachówek a inna do blach płaskich czy dachówek betonowych i ceramicznych</t>
  </si>
  <si>
    <t>- wykaz dostępnych profili przejść dachowych dla poszczególnych rodzajów pokryć dachowych dostępny poniżej w odpowiednich zakładkach</t>
  </si>
  <si>
    <t>Instrukcja obsługi zintegrowanego formularza zamówień w firmie Wirplast - Więcek Sp. J.</t>
  </si>
  <si>
    <t>3. Wybierz Profil</t>
  </si>
  <si>
    <t>4. Wybierz Kolor</t>
  </si>
  <si>
    <t>Uwaga</t>
  </si>
  <si>
    <t>- należy unikać korekt w pozycjach z wygenerowanym symbolem</t>
  </si>
  <si>
    <t>Kopiowanie, modyfikowanie i wykorzystywanie formularza niezgodnie z przeznaczeniem zabronione.</t>
  </si>
  <si>
    <t>- lista dostępnych kolorów jest zmienna i uzależniona od wybranego asortymentu oraz profilu przejścia dachowego</t>
  </si>
  <si>
    <t>5. Ilość</t>
  </si>
  <si>
    <t>- należy podawać ilość w sztukach, niezależnie od opakowań zbiorczych niektórych produktów</t>
  </si>
  <si>
    <t>6. Kolejne zamówienie w formularzu</t>
  </si>
  <si>
    <r>
      <t>- cały wiersz przybierze kolor szary a w kolumnie Towar pojawi się do wyboru jedynie opcja</t>
    </r>
    <r>
      <rPr>
        <b/>
        <sz val="11"/>
        <color theme="1"/>
        <rFont val="Czcionka tekstu podstawowego"/>
        <charset val="238"/>
      </rPr>
      <t xml:space="preserve"> Zamówienie do kolejnego odbiorcy</t>
    </r>
  </si>
  <si>
    <r>
      <t xml:space="preserve">- w celu odseparowania zamówień dla różnych odbiorców należy skorzystać z opcji </t>
    </r>
    <r>
      <rPr>
        <b/>
        <sz val="11"/>
        <color theme="1"/>
        <rFont val="Czcionka tekstu podstawowego"/>
        <charset val="238"/>
      </rPr>
      <t>Kolejne zamówienie</t>
    </r>
    <r>
      <rPr>
        <sz val="11"/>
        <color theme="1"/>
        <rFont val="Czcionka tekstu podstawowego"/>
        <family val="2"/>
        <charset val="238"/>
      </rPr>
      <t xml:space="preserve"> w kolumnie Grupa towarowa</t>
    </r>
  </si>
  <si>
    <t>Przykładowe zamówienie od klienta</t>
  </si>
  <si>
    <t>- w przypadku takowych należy ponownie wybrać wszystkie opcje, takie jak profil czy kolor, nawet jeżeli istnieją!</t>
  </si>
  <si>
    <t>Za błędnie złożone zamówienia firma Wirplast - Więcek Sp. J. nie odpowiada.</t>
  </si>
  <si>
    <t>Przykłady uzupełnień</t>
  </si>
  <si>
    <t>7. Baza definicji adresów odbiorców</t>
  </si>
  <si>
    <t>Przykładowe zamówienie od dystrybutora bezpośrednio do odbiorców z poprawnymi definicjami odbiorców</t>
  </si>
  <si>
    <t>- ma na celu uproszczenie ponownego użycia zdefiniowanych adresów</t>
  </si>
  <si>
    <t>- numer telefonu zostanie pobrany automatycznie, jeśli zostanie przypisany do adresu</t>
  </si>
  <si>
    <r>
      <t xml:space="preserve">8. Wypełniony arkusz należy wysłać na adres e-mail </t>
    </r>
    <r>
      <rPr>
        <b/>
        <sz val="11"/>
        <color theme="1"/>
        <rFont val="Czcionka tekstu podstawowego"/>
        <charset val="238"/>
      </rPr>
      <t>wirplast@wirplast.pl</t>
    </r>
    <r>
      <rPr>
        <sz val="11"/>
        <color theme="1"/>
        <rFont val="Czcionka tekstu podstawowego"/>
        <family val="2"/>
        <charset val="238"/>
      </rPr>
      <t xml:space="preserve"> jako załącznik</t>
    </r>
  </si>
  <si>
    <t>9. Kasowanie danych, czyszczenie arkusza</t>
  </si>
  <si>
    <t>- w celu ponownego użycia arkusza zamówień z wypełnioną bazą definicji adresów odbiorców należy usunąć wprowadzone dane zamawianych produktów</t>
  </si>
  <si>
    <t>10. Pomoc techniczna</t>
  </si>
  <si>
    <r>
      <t xml:space="preserve">- wszelkie błędy oraz uwagi prosimy kierować mailowo lub telefonicznie do </t>
    </r>
    <r>
      <rPr>
        <b/>
        <sz val="11"/>
        <color theme="1"/>
        <rFont val="Czcionka tekstu podstawowego"/>
        <charset val="238"/>
      </rPr>
      <t xml:space="preserve">Działu Obsługi Klienta </t>
    </r>
  </si>
  <si>
    <t>- nr wersji dostępny jest u góry pod danymi teleadresowymi</t>
  </si>
  <si>
    <t xml:space="preserve">- w przypadku wystąpienia poprawek lub uaktualnień zostanie rozesłana uaktualniona wersja </t>
  </si>
  <si>
    <t>- w przypadku drobnych akcesorii uzupełniających należy wybrać jedyną dostępną opcję "brak" (w niektórych przypadkach będzie to brak z przyrostkiem</t>
  </si>
  <si>
    <t>- dane kontaktowe dostępne są na górze formularza (pod logo)</t>
  </si>
  <si>
    <t>- prosimy używać zawsze aktualnej wersji naszego arkusza</t>
  </si>
  <si>
    <t xml:space="preserve">       * są to pola objęte ochroną, dane w tych kolumnach usuną się same po usunięciu danych z pozostałych kolumn</t>
  </si>
  <si>
    <r>
      <t xml:space="preserve">- należy unikać zaznaczania kolumn </t>
    </r>
    <r>
      <rPr>
        <b/>
        <sz val="11"/>
        <color theme="1"/>
        <rFont val="Czcionka tekstu podstawowego"/>
        <charset val="238"/>
      </rPr>
      <t>LP</t>
    </r>
    <r>
      <rPr>
        <sz val="11"/>
        <color theme="1"/>
        <rFont val="Czcionka tekstu podstawowego"/>
        <family val="2"/>
        <charset val="238"/>
      </rPr>
      <t xml:space="preserve">, </t>
    </r>
    <r>
      <rPr>
        <b/>
        <sz val="11"/>
        <color theme="1"/>
        <rFont val="Czcionka tekstu podstawowego"/>
        <charset val="238"/>
      </rPr>
      <t xml:space="preserve">Symbol katalogowy </t>
    </r>
    <r>
      <rPr>
        <sz val="11"/>
        <color theme="1"/>
        <rFont val="Czcionka tekstu podstawowego"/>
        <charset val="238"/>
      </rPr>
      <t xml:space="preserve">oraz </t>
    </r>
    <r>
      <rPr>
        <b/>
        <sz val="11"/>
        <color theme="1"/>
        <rFont val="Czcionka tekstu podstawowego"/>
        <charset val="238"/>
      </rPr>
      <t>Nr telefonu</t>
    </r>
    <r>
      <rPr>
        <sz val="11"/>
        <color theme="1"/>
        <rFont val="Czcionka tekstu podstawowego"/>
        <charset val="238"/>
      </rPr>
      <t xml:space="preserve">, kasowanie z udziałem klawisza </t>
    </r>
    <r>
      <rPr>
        <b/>
        <sz val="11"/>
        <color theme="1"/>
        <rFont val="Czcionka tekstu podstawowego"/>
        <charset val="238"/>
      </rPr>
      <t>Del</t>
    </r>
    <r>
      <rPr>
        <sz val="11"/>
        <color theme="1"/>
        <rFont val="Czcionka tekstu podstawowego"/>
        <charset val="238"/>
      </rPr>
      <t xml:space="preserve"> się nie powiedzie</t>
    </r>
  </si>
  <si>
    <r>
      <t xml:space="preserve">Przykład </t>
    </r>
    <r>
      <rPr>
        <b/>
        <sz val="11"/>
        <color rgb="FFFF0000"/>
        <rFont val="Czcionka tekstu podstawowego"/>
        <charset val="238"/>
      </rPr>
      <t>błędnego</t>
    </r>
    <r>
      <rPr>
        <sz val="11"/>
        <color theme="1"/>
        <rFont val="Czcionka tekstu podstawowego"/>
        <family val="2"/>
        <charset val="238"/>
      </rPr>
      <t xml:space="preserve"> zaznaczenia</t>
    </r>
  </si>
  <si>
    <r>
      <t xml:space="preserve">Przykład </t>
    </r>
    <r>
      <rPr>
        <b/>
        <sz val="11"/>
        <color rgb="FF0070C0"/>
        <rFont val="Czcionka tekstu podstawowego"/>
        <charset val="238"/>
      </rPr>
      <t>prawidłowego</t>
    </r>
    <r>
      <rPr>
        <sz val="11"/>
        <color theme="1"/>
        <rFont val="Czcionka tekstu podstawowego"/>
        <family val="2"/>
        <charset val="238"/>
      </rPr>
      <t xml:space="preserve"> zaznaczenia, po usunięciu danych klawiszem </t>
    </r>
    <r>
      <rPr>
        <b/>
        <sz val="11"/>
        <color theme="1"/>
        <rFont val="Czcionka tekstu podstawowego"/>
        <charset val="238"/>
      </rPr>
      <t xml:space="preserve">Del </t>
    </r>
    <r>
      <rPr>
        <sz val="11"/>
        <color theme="1"/>
        <rFont val="Czcionka tekstu podstawowego"/>
        <charset val="238"/>
      </rPr>
      <t>na przykładzie</t>
    </r>
    <r>
      <rPr>
        <b/>
        <sz val="11"/>
        <color theme="1"/>
        <rFont val="Czcionka tekstu podstawowego"/>
        <charset val="238"/>
      </rPr>
      <t xml:space="preserve"> </t>
    </r>
    <r>
      <rPr>
        <sz val="11"/>
        <color theme="1"/>
        <rFont val="Czcionka tekstu podstawowego"/>
        <charset val="238"/>
      </rPr>
      <t>z powyższej grafiki</t>
    </r>
  </si>
  <si>
    <r>
      <t xml:space="preserve">Przykład </t>
    </r>
    <r>
      <rPr>
        <b/>
        <sz val="11"/>
        <color rgb="FF0070C0"/>
        <rFont val="Czcionka tekstu podstawowego"/>
        <charset val="238"/>
      </rPr>
      <t>prawidłowego</t>
    </r>
    <r>
      <rPr>
        <sz val="11"/>
        <color theme="1"/>
        <rFont val="Czcionka tekstu podstawowego"/>
        <family val="2"/>
        <charset val="238"/>
      </rPr>
      <t xml:space="preserve"> zaznaczenia, przed usunięciem danych klawiszem </t>
    </r>
    <r>
      <rPr>
        <b/>
        <sz val="11"/>
        <color theme="1"/>
        <rFont val="Czcionka tekstu podstawowego"/>
        <charset val="238"/>
      </rPr>
      <t xml:space="preserve">Del </t>
    </r>
    <r>
      <rPr>
        <sz val="11"/>
        <color theme="1"/>
        <rFont val="Czcionka tekstu podstawowego"/>
        <charset val="238"/>
      </rPr>
      <t/>
    </r>
  </si>
  <si>
    <t>- nie jest wymagane wstawianie tego samego adresu dla każdej pozycji w bloku</t>
  </si>
  <si>
    <r>
      <t xml:space="preserve">- w celu wyboru adresu dostawy do odbiorcy </t>
    </r>
    <r>
      <rPr>
        <u/>
        <sz val="11"/>
        <color theme="1"/>
        <rFont val="Czcionka tekstu podstawowego"/>
        <charset val="238"/>
      </rPr>
      <t>należy</t>
    </r>
    <r>
      <rPr>
        <sz val="11"/>
        <color theme="1"/>
        <rFont val="Czcionka tekstu podstawowego"/>
        <family val="2"/>
        <charset val="238"/>
      </rPr>
      <t xml:space="preserve"> najpierw adresy </t>
    </r>
    <r>
      <rPr>
        <u/>
        <sz val="11"/>
        <color theme="1"/>
        <rFont val="Czcionka tekstu podstawowego"/>
        <charset val="238"/>
      </rPr>
      <t>zdefiniować</t>
    </r>
    <r>
      <rPr>
        <sz val="11"/>
        <color theme="1"/>
        <rFont val="Czcionka tekstu podstawowego"/>
        <family val="2"/>
        <charset val="238"/>
      </rPr>
      <t xml:space="preserve"> w kolumnie </t>
    </r>
    <r>
      <rPr>
        <b/>
        <sz val="11"/>
        <color theme="1"/>
        <rFont val="Czcionka tekstu podstawowego"/>
        <charset val="238"/>
      </rPr>
      <t>Baza definicji adesów odbiorców</t>
    </r>
    <r>
      <rPr>
        <sz val="11"/>
        <color theme="1"/>
        <rFont val="Czcionka tekstu podstawowego"/>
        <charset val="238"/>
      </rPr>
      <t>, wraz z</t>
    </r>
    <r>
      <rPr>
        <b/>
        <sz val="11"/>
        <color theme="1"/>
        <rFont val="Czcionka tekstu podstawowego"/>
        <charset val="238"/>
      </rPr>
      <t xml:space="preserve"> nr telefonu</t>
    </r>
  </si>
  <si>
    <r>
      <t xml:space="preserve">- bazę adresów można dowolnie </t>
    </r>
    <r>
      <rPr>
        <u/>
        <sz val="11"/>
        <color theme="1"/>
        <rFont val="Czcionka tekstu podstawowego"/>
        <charset val="238"/>
      </rPr>
      <t>modyfikować</t>
    </r>
    <r>
      <rPr>
        <sz val="11"/>
        <color theme="1"/>
        <rFont val="Czcionka tekstu podstawowego"/>
        <family val="2"/>
        <charset val="238"/>
      </rPr>
      <t xml:space="preserve"> - dodwać, edytować, usuwać niepotrzebne wpisy</t>
    </r>
  </si>
  <si>
    <r>
      <t xml:space="preserve">- baza musi być </t>
    </r>
    <r>
      <rPr>
        <u/>
        <sz val="11"/>
        <color theme="1"/>
        <rFont val="Czcionka tekstu podstawowego"/>
        <charset val="238"/>
      </rPr>
      <t>spójna,</t>
    </r>
    <r>
      <rPr>
        <sz val="11"/>
        <color theme="1"/>
        <rFont val="Czcionka tekstu podstawowego"/>
        <family val="2"/>
        <charset val="238"/>
      </rPr>
      <t xml:space="preserve"> nie posiadać pustych wierszy odstępu pomiędzy wpisami</t>
    </r>
  </si>
  <si>
    <r>
      <t xml:space="preserve">- wystarczy gdy adres pojawi się </t>
    </r>
    <r>
      <rPr>
        <u/>
        <sz val="11"/>
        <color theme="1"/>
        <rFont val="Czcionka tekstu podstawowego"/>
        <charset val="238"/>
      </rPr>
      <t>raz</t>
    </r>
    <r>
      <rPr>
        <sz val="11"/>
        <color theme="1"/>
        <rFont val="Czcionka tekstu podstawowego"/>
        <family val="2"/>
        <charset val="238"/>
      </rPr>
      <t xml:space="preserve"> w każdym z bloków zamówienia (patrz poniżej, przykład nr 2)</t>
    </r>
  </si>
  <si>
    <t>C07</t>
  </si>
  <si>
    <t>C08</t>
  </si>
  <si>
    <t>C09</t>
  </si>
  <si>
    <t>C10</t>
  </si>
  <si>
    <t>C02</t>
  </si>
  <si>
    <t>C01</t>
  </si>
  <si>
    <t>C05</t>
  </si>
  <si>
    <t>C06</t>
  </si>
  <si>
    <t>C03</t>
  </si>
  <si>
    <t>C04</t>
  </si>
  <si>
    <t>P1823</t>
  </si>
  <si>
    <t>P1824</t>
  </si>
  <si>
    <t>P1825</t>
  </si>
  <si>
    <t>P1826</t>
  </si>
  <si>
    <t>Do blachodachówek</t>
  </si>
  <si>
    <t>Do dachówek</t>
  </si>
  <si>
    <t>Do pokryć bitumicznych</t>
  </si>
  <si>
    <t>Do istniejących pok. bitum.</t>
  </si>
  <si>
    <t>Do blach płaskich</t>
  </si>
  <si>
    <t>Uniwersalne</t>
  </si>
  <si>
    <t>P60 TILE (dachówki)</t>
  </si>
  <si>
    <t>P51 ROLLING (blachodachówki)</t>
  </si>
  <si>
    <t>P20 OPTIMUM (uniwersalne)</t>
  </si>
  <si>
    <t>P19 EASY (blachy płaskie i istn. pokr. bitum.)</t>
  </si>
  <si>
    <t>P17 SIMPLE (pokrycia bitumiczne)</t>
  </si>
  <si>
    <t>Grupa towarowa produktów</t>
  </si>
  <si>
    <t>- nie wygeneruje się symbol katalogowy (błąd ARG)</t>
  </si>
  <si>
    <t>- zauważono problemy z wydłużonym czasem przetwarzania</t>
  </si>
  <si>
    <r>
      <t xml:space="preserve">Formularz </t>
    </r>
    <r>
      <rPr>
        <b/>
        <u/>
        <sz val="11"/>
        <color rgb="FFFF0000"/>
        <rFont val="Czcionka tekstu podstawowego"/>
        <charset val="238"/>
      </rPr>
      <t>NIE JEST</t>
    </r>
    <r>
      <rPr>
        <b/>
        <sz val="11"/>
        <color rgb="FFFF0000"/>
        <rFont val="Czcionka tekstu podstawowego"/>
        <charset val="238"/>
      </rPr>
      <t xml:space="preserve"> kompatybilny z pakietem </t>
    </r>
    <r>
      <rPr>
        <b/>
        <u/>
        <sz val="11"/>
        <color theme="3" tint="0.59999389629810485"/>
        <rFont val="Czcionka tekstu podstawowego"/>
        <charset val="238"/>
      </rPr>
      <t>OpenOffice</t>
    </r>
    <r>
      <rPr>
        <b/>
        <u/>
        <sz val="11"/>
        <color rgb="FFFF0000"/>
        <rFont val="Czcionka tekstu podstawowego"/>
        <charset val="238"/>
      </rPr>
      <t>.</t>
    </r>
  </si>
  <si>
    <r>
      <t xml:space="preserve">- zaleca się migrację na pakiet </t>
    </r>
    <r>
      <rPr>
        <b/>
        <sz val="11"/>
        <color rgb="FF00B050"/>
        <rFont val="Czcionka tekstu podstawowego"/>
        <charset val="238"/>
      </rPr>
      <t>LibreOffice</t>
    </r>
    <r>
      <rPr>
        <b/>
        <sz val="11"/>
        <color rgb="FFFF0000"/>
        <rFont val="Czcionka tekstu podstawowego"/>
        <charset val="238"/>
      </rPr>
      <t xml:space="preserve"> - rozwijany na bazie OpenOffice, równie w pełni darmowy jak </t>
    </r>
    <r>
      <rPr>
        <b/>
        <sz val="11"/>
        <color theme="3" tint="0.59999389629810485"/>
        <rFont val="Czcionka tekstu podstawowego"/>
        <charset val="238"/>
      </rPr>
      <t>OpenOffice</t>
    </r>
  </si>
  <si>
    <r>
      <t xml:space="preserve">  lub na pakiet </t>
    </r>
    <r>
      <rPr>
        <b/>
        <sz val="11"/>
        <color rgb="FF00B0F0"/>
        <rFont val="Czcionka tekstu podstawowego"/>
        <charset val="238"/>
      </rPr>
      <t>Microsoft Office</t>
    </r>
    <r>
      <rPr>
        <b/>
        <sz val="11"/>
        <color rgb="FFFF0000"/>
        <rFont val="Czcionka tekstu podstawowego"/>
        <charset val="238"/>
      </rPr>
      <t xml:space="preserve"> w wersji min. 2007</t>
    </r>
  </si>
  <si>
    <r>
      <t xml:space="preserve">Baza definicji adresów </t>
    </r>
    <r>
      <rPr>
        <b/>
        <sz val="11"/>
        <color rgb="FF0070C0"/>
        <rFont val="Calibri"/>
        <family val="2"/>
        <charset val="238"/>
        <scheme val="minor"/>
      </rPr>
      <t>odbiorców</t>
    </r>
  </si>
  <si>
    <t>.Szaro-pomar.</t>
  </si>
  <si>
    <t>Kolor [RAL]</t>
  </si>
  <si>
    <t>01. Szary 7046</t>
  </si>
  <si>
    <t>02. Brązowy 8017</t>
  </si>
  <si>
    <t>03. Grafitowy 7024</t>
  </si>
  <si>
    <t>04. Czerwony 3009</t>
  </si>
  <si>
    <t>05. Zielony 6020</t>
  </si>
  <si>
    <t>06. Czarny 9005</t>
  </si>
  <si>
    <t>07. Ceglasty 8004</t>
  </si>
  <si>
    <t>08. Antracyt 7021</t>
  </si>
  <si>
    <t>10. Brązowy 8019</t>
  </si>
  <si>
    <t>11. Zielony 6005</t>
  </si>
  <si>
    <t>wienia:</t>
  </si>
  <si>
    <r>
      <rPr>
        <b/>
        <sz val="11"/>
        <rFont val="Calibri"/>
        <family val="2"/>
        <charset val="238"/>
        <scheme val="minor"/>
      </rPr>
      <t>Uwagi c.d.</t>
    </r>
    <r>
      <rPr>
        <b/>
        <sz val="10"/>
        <rFont val="Calibri"/>
        <family val="2"/>
        <charset val="238"/>
        <scheme val="minor"/>
      </rPr>
      <t xml:space="preserve"> / </t>
    </r>
    <r>
      <rPr>
        <b/>
        <sz val="10"/>
        <color rgb="FFC00000"/>
        <rFont val="Calibri"/>
        <family val="2"/>
        <charset val="238"/>
        <scheme val="minor"/>
      </rPr>
      <t>Opcjonalny</t>
    </r>
    <r>
      <rPr>
        <b/>
        <sz val="10"/>
        <color theme="1"/>
        <rFont val="Calibri"/>
        <family val="2"/>
        <charset val="238"/>
        <scheme val="minor"/>
      </rPr>
      <t xml:space="preserve"> adres dostawy - </t>
    </r>
    <r>
      <rPr>
        <b/>
        <sz val="10"/>
        <color rgb="FF0070C0"/>
        <rFont val="Calibri"/>
        <family val="2"/>
        <charset val="238"/>
        <scheme val="minor"/>
      </rPr>
      <t>odbiorcy, klienta</t>
    </r>
  </si>
  <si>
    <t>2. strona</t>
  </si>
  <si>
    <t>A14 KLINKOSZ A</t>
  </si>
  <si>
    <t>U43 Rura ze złączką mimośrodową Ø125/125</t>
  </si>
  <si>
    <t>U44 Rura startowa ze złączką Ø125/125</t>
  </si>
  <si>
    <t>P1827</t>
  </si>
  <si>
    <t>P1828</t>
  </si>
  <si>
    <t>U80</t>
  </si>
  <si>
    <t>U70</t>
  </si>
  <si>
    <t>kartony</t>
  </si>
  <si>
    <t>wagi</t>
  </si>
  <si>
    <t>symbole i przejścia</t>
  </si>
  <si>
    <t>przypisanie symboli do kartonów</t>
  </si>
  <si>
    <t>wymiary kartonów</t>
  </si>
  <si>
    <t xml:space="preserve">       SYSTEM WIROWENT PLUS</t>
  </si>
  <si>
    <t xml:space="preserve">       SYSTEM WIROWENT PRO</t>
  </si>
  <si>
    <t xml:space="preserve">       SYSTEM WIROWENT EVO</t>
  </si>
  <si>
    <t>E25 PERFEKTA EVO Ø125</t>
  </si>
  <si>
    <t>E26 PERFEKTA EVO Ø125 izolowany</t>
  </si>
  <si>
    <t>E28 Wentylator PERFEKTA EVO Ø125 Standard+ izolowany</t>
  </si>
  <si>
    <t xml:space="preserve">E29 PERFEKTA EVO Ø150 </t>
  </si>
  <si>
    <t>E30 PERFEKTA EVO Ø150 izolowany</t>
  </si>
  <si>
    <t xml:space="preserve">T04-AL-L TURBO PERFEKTA EVOØ150 </t>
  </si>
  <si>
    <t xml:space="preserve">T04-AL TURBO PERFEKTA EVO Ø150 </t>
  </si>
  <si>
    <t xml:space="preserve">H04-CH HYBRYDA TURBO PERFEKTA EVO Ø150 </t>
  </si>
  <si>
    <t>H04-AL HYBRYDA TURBO PERFEKTA EVO Ø150</t>
  </si>
  <si>
    <t>E33 TILE EVO Ø125</t>
  </si>
  <si>
    <t>E34 TILE  EVO Ø125 izolowany</t>
  </si>
  <si>
    <t>E36 Wentylator TILE  EVO Ø125 Standard+ izolowany</t>
  </si>
  <si>
    <t xml:space="preserve">E37 TILE EVO Ø150 </t>
  </si>
  <si>
    <t>E38 TILE EVO Ø150 izolowany</t>
  </si>
  <si>
    <t>H05-AL HYBRYDA TURBO TILE EVO Ø150</t>
  </si>
  <si>
    <t>E01 STANDARD EVO Ø125</t>
  </si>
  <si>
    <t>E02 STANDARD EVO Ø125 izolowany</t>
  </si>
  <si>
    <t>E04 Wentylator STANDARD EVO Ø125 Standard+ izolowany</t>
  </si>
  <si>
    <t xml:space="preserve">E05 STANDARD EVO Ø150 </t>
  </si>
  <si>
    <t>E06 STANDARD EVO Ø150 izolowany</t>
  </si>
  <si>
    <t>H01-AL HYBRYDA TURBO STANDARD EVO Ø150</t>
  </si>
  <si>
    <t>E09 NORMAL EVO Ø125</t>
  </si>
  <si>
    <t>E10 NORMAL EVO Ø125 izolowany</t>
  </si>
  <si>
    <t>E12 Wentylator NORMAL EVO Ø125 Standard+ izolowany</t>
  </si>
  <si>
    <t xml:space="preserve">E13 NORMAL EVO Ø150 </t>
  </si>
  <si>
    <t>E14 NORMAL EVO Ø150 izolowany</t>
  </si>
  <si>
    <t>H02-AL HYBRYDA TURBO NORMAL EVO Ø150</t>
  </si>
  <si>
    <t>E17 UNIWERSAL EVO Ø125</t>
  </si>
  <si>
    <t>E18 UNIWERSAL EVO Ø125 izolowany</t>
  </si>
  <si>
    <t>E20 Wentylator UNIWERSAL EVO Ø125 Standard+ izolowany</t>
  </si>
  <si>
    <t xml:space="preserve">E21 UNIWERSAL EVO Ø150 </t>
  </si>
  <si>
    <t>E22 UNIWERSAL EVO Ø150 izolowany</t>
  </si>
  <si>
    <t>H03-AL HYBRYDA TURBO UNIWERSAL EVO Ø150</t>
  </si>
  <si>
    <t>Przejścia do solarów</t>
  </si>
  <si>
    <t>Przejścia antenowe</t>
  </si>
  <si>
    <t>Wywietrzniki kanalizacyjne</t>
  </si>
  <si>
    <t>Wywiewki, wywietrzaki</t>
  </si>
  <si>
    <t>Nasady kominowe i adaptery</t>
  </si>
  <si>
    <t>ALFAWENT</t>
  </si>
  <si>
    <t>BETAWENT</t>
  </si>
  <si>
    <t>ALFAWENT PRO</t>
  </si>
  <si>
    <t xml:space="preserve">N01 Alfawent Pro Ø150 Nasada </t>
  </si>
  <si>
    <t>N06 Alfawent Pro Ø160 Wentylator Standard+</t>
  </si>
  <si>
    <t>NT01 Turbowent Alfawent Pro Ø150</t>
  </si>
  <si>
    <t>NH01 Turbowent Alfawent Pro Ø150 Hybryda</t>
  </si>
  <si>
    <t>N02 Alfawent Pro Ø145 Podstawa wciskana otwierana</t>
  </si>
  <si>
    <t>N03 Alfawent Pro Ø160 Podstawa redukcyjna</t>
  </si>
  <si>
    <t>N04 Alfawent Pro Podstawa prosta otwierana</t>
  </si>
  <si>
    <t>N05 Alfawent Pro Ø160 Podstawa rurowa otwierana</t>
  </si>
  <si>
    <t>E25</t>
  </si>
  <si>
    <t>E26</t>
  </si>
  <si>
    <t>E28</t>
  </si>
  <si>
    <t>E29</t>
  </si>
  <si>
    <t>E30</t>
  </si>
  <si>
    <t xml:space="preserve">P15N </t>
  </si>
  <si>
    <t xml:space="preserve">P15S </t>
  </si>
  <si>
    <t xml:space="preserve">P15R </t>
  </si>
  <si>
    <t xml:space="preserve">P15M </t>
  </si>
  <si>
    <t>bez miedzi</t>
  </si>
  <si>
    <t xml:space="preserve">P15A </t>
  </si>
  <si>
    <t xml:space="preserve">P15B </t>
  </si>
  <si>
    <t xml:space="preserve">P15Z </t>
  </si>
  <si>
    <t xml:space="preserve">P15X </t>
  </si>
  <si>
    <t xml:space="preserve">P15W </t>
  </si>
  <si>
    <t xml:space="preserve">P15U </t>
  </si>
  <si>
    <t xml:space="preserve">P15T </t>
  </si>
  <si>
    <t xml:space="preserve">P15P </t>
  </si>
  <si>
    <t xml:space="preserve">P15L </t>
  </si>
  <si>
    <t xml:space="preserve">P15H </t>
  </si>
  <si>
    <t xml:space="preserve">P15G </t>
  </si>
  <si>
    <t xml:space="preserve">P15F </t>
  </si>
  <si>
    <t xml:space="preserve">P15E </t>
  </si>
  <si>
    <t xml:space="preserve">P15C </t>
  </si>
  <si>
    <t>E33</t>
  </si>
  <si>
    <t>E34</t>
  </si>
  <si>
    <t>E36</t>
  </si>
  <si>
    <t>E37</t>
  </si>
  <si>
    <t>E38</t>
  </si>
  <si>
    <t>E01</t>
  </si>
  <si>
    <t>E02</t>
  </si>
  <si>
    <t>E04</t>
  </si>
  <si>
    <t>E05</t>
  </si>
  <si>
    <t>E06</t>
  </si>
  <si>
    <t>E09</t>
  </si>
  <si>
    <t>E10</t>
  </si>
  <si>
    <t>E12</t>
  </si>
  <si>
    <t>E13</t>
  </si>
  <si>
    <t>E14</t>
  </si>
  <si>
    <t>E17</t>
  </si>
  <si>
    <t>E18</t>
  </si>
  <si>
    <t>E20</t>
  </si>
  <si>
    <t>E21</t>
  </si>
  <si>
    <t>E22</t>
  </si>
  <si>
    <t xml:space="preserve">P14 </t>
  </si>
  <si>
    <t xml:space="preserve">P10 </t>
  </si>
  <si>
    <t>EVO - ze spacją</t>
  </si>
  <si>
    <t>kolory dostępne dla poszcz. przejść</t>
  </si>
  <si>
    <t>tu było drugie T04</t>
  </si>
  <si>
    <t>brak.</t>
  </si>
  <si>
    <t>N01</t>
  </si>
  <si>
    <t>N02</t>
  </si>
  <si>
    <t>N03</t>
  </si>
  <si>
    <t>N04</t>
  </si>
  <si>
    <t>N05</t>
  </si>
  <si>
    <t>N06</t>
  </si>
  <si>
    <t>NT01</t>
  </si>
  <si>
    <t>brak-nt</t>
  </si>
  <si>
    <t>AL/OC. Ocynk</t>
  </si>
  <si>
    <t>NH01</t>
  </si>
  <si>
    <t>brak-nh</t>
  </si>
  <si>
    <t>CH/CH. Chromonikiel</t>
  </si>
  <si>
    <t>T04-AL-L</t>
  </si>
  <si>
    <t>T04-AL</t>
  </si>
  <si>
    <t>H04-CH</t>
  </si>
  <si>
    <t>H04-AL</t>
  </si>
  <si>
    <t>T05-AL-L</t>
  </si>
  <si>
    <t>T05-AL</t>
  </si>
  <si>
    <t>H05-CH</t>
  </si>
  <si>
    <t>H05-AL</t>
  </si>
  <si>
    <t>T01-AL-L</t>
  </si>
  <si>
    <t>T01-AL</t>
  </si>
  <si>
    <t>H01-CH</t>
  </si>
  <si>
    <t>H01-AL</t>
  </si>
  <si>
    <t>T02-AL-L</t>
  </si>
  <si>
    <t>T02-AL</t>
  </si>
  <si>
    <t>H02-CH</t>
  </si>
  <si>
    <t>H02-AL</t>
  </si>
  <si>
    <t>T03-AL-L</t>
  </si>
  <si>
    <t>T03-AL</t>
  </si>
  <si>
    <t>H03-CH</t>
  </si>
  <si>
    <t>H03-AL</t>
  </si>
  <si>
    <t>Kominki wentylacyjne do pap</t>
  </si>
  <si>
    <t>K40 Ø75</t>
  </si>
  <si>
    <t>K41 Ø110</t>
  </si>
  <si>
    <t>T05-AL-L TURBO TILE  EVO Ø150</t>
  </si>
  <si>
    <t>T05-AL TURBO TILE  EVO Ø150</t>
  </si>
  <si>
    <t>H05-CH HYBRYDA TURBO TILE  EVO Ø150</t>
  </si>
  <si>
    <t>T01-AL-L TURBO STANDARD EVO Ø150</t>
  </si>
  <si>
    <t>T01-AL TURBO STANDARD EVO Ø150</t>
  </si>
  <si>
    <t>H01-CH HYBRYDA TURBO STANDARD EVO Ø150</t>
  </si>
  <si>
    <t>T02-AL-L TURBO NORMAL EVO Ø150</t>
  </si>
  <si>
    <t>T02-AL TURBO NORMAL EVO Ø150</t>
  </si>
  <si>
    <t>H02-CH HYBRYDA TURBO NORMAL EVO Ø150</t>
  </si>
  <si>
    <t>T03-AL-L TURBO UNIWERSAL EVO Ø150</t>
  </si>
  <si>
    <t>T03-AL TURBO UNIWERSAL EVO Ø150</t>
  </si>
  <si>
    <t>H03-CH HYBRYDA TURBO UNIWERSAL EVO Ø150</t>
  </si>
  <si>
    <t>AL/CH. Aluminium</t>
  </si>
  <si>
    <t>K18OCAL</t>
  </si>
  <si>
    <t>brak-al</t>
  </si>
  <si>
    <t>U7000</t>
  </si>
  <si>
    <t>U8000</t>
  </si>
  <si>
    <t>U1 Kołnierz EPDM 40\100</t>
  </si>
  <si>
    <t>U2 Kołnierz EPDM 32\76</t>
  </si>
  <si>
    <t>U3 Kołnierz EPDM 63\102</t>
  </si>
  <si>
    <t>U4 Kołnierz EPDM 76\152</t>
  </si>
  <si>
    <t>UK5 Kołnierz EPDM 102\178</t>
  </si>
  <si>
    <t>UK6 Kołnierz EPDM 127\229</t>
  </si>
  <si>
    <t>U87R</t>
  </si>
  <si>
    <t>U81R</t>
  </si>
  <si>
    <t>U87R RUROFLEX PLUS Ø125 na zatrzask</t>
  </si>
  <si>
    <t>U81R RUROFLEX PLUS Ø150 na zatrzask</t>
  </si>
  <si>
    <t>U12</t>
  </si>
  <si>
    <t>U15</t>
  </si>
  <si>
    <t>K16 Alfawent Ø150 Przedłużka</t>
  </si>
  <si>
    <t>K63 BETAWENT</t>
  </si>
  <si>
    <t>W - Wysoki</t>
  </si>
  <si>
    <t>N - Niski</t>
  </si>
  <si>
    <t>netto/brutto</t>
  </si>
  <si>
    <t>K18</t>
  </si>
  <si>
    <t>A42</t>
  </si>
  <si>
    <t>Kominki regulowane</t>
  </si>
  <si>
    <t>suma reg:</t>
  </si>
  <si>
    <t>suma uzup:</t>
  </si>
  <si>
    <t>suma kan:</t>
  </si>
  <si>
    <t>suma poł:</t>
  </si>
  <si>
    <t>suma sol:</t>
  </si>
  <si>
    <t>suma pa:</t>
  </si>
  <si>
    <t>Przejścia solarne</t>
  </si>
  <si>
    <t>Pozostałe</t>
  </si>
  <si>
    <t>suma:</t>
  </si>
  <si>
    <t>Wywietrzniki kanaliz.</t>
  </si>
  <si>
    <t>P1829</t>
  </si>
  <si>
    <t>P1830</t>
  </si>
  <si>
    <t>Centro</t>
  </si>
  <si>
    <t>Uniwersal</t>
  </si>
  <si>
    <t>Regle</t>
  </si>
  <si>
    <t>Fiord</t>
  </si>
  <si>
    <t>Klaudia</t>
  </si>
  <si>
    <t>Enigma</t>
  </si>
  <si>
    <t>MARKOSTEEL</t>
  </si>
  <si>
    <t>Alto</t>
  </si>
  <si>
    <t>Frigge</t>
  </si>
  <si>
    <t>Estima</t>
  </si>
  <si>
    <t>Nimbo</t>
  </si>
  <si>
    <t>Frania</t>
  </si>
  <si>
    <t>RYNEK ROSYJSKI</t>
  </si>
  <si>
    <t>C-21</t>
  </si>
  <si>
    <t>NOVATIK</t>
  </si>
  <si>
    <t>Premium</t>
  </si>
  <si>
    <t>Szkocka</t>
  </si>
  <si>
    <t>Harnaś</t>
  </si>
  <si>
    <t>Regent Grand</t>
  </si>
  <si>
    <t>Izi</t>
  </si>
  <si>
    <t>Producent:</t>
  </si>
  <si>
    <t>Wybierz producenta</t>
  </si>
  <si>
    <t>BENDERS</t>
  </si>
  <si>
    <t>BRAAS</t>
  </si>
  <si>
    <t>CREATON</t>
  </si>
  <si>
    <t>EURONIT</t>
  </si>
  <si>
    <t>IBF</t>
  </si>
  <si>
    <t>KARPIÓWKA</t>
  </si>
  <si>
    <t>KORAMIC</t>
  </si>
  <si>
    <t>NELSKAMP</t>
  </si>
  <si>
    <t>PRODACH</t>
  </si>
  <si>
    <t>ROBEN</t>
  </si>
  <si>
    <t>TONDACH</t>
  </si>
  <si>
    <t>Model:</t>
  </si>
  <si>
    <t>Wybierz model</t>
  </si>
  <si>
    <t xml:space="preserve"> + dodatkowa uszczelka butylowa</t>
  </si>
  <si>
    <t>Mecklenburger</t>
  </si>
  <si>
    <t>O5</t>
  </si>
  <si>
    <t xml:space="preserve">Typ - </t>
  </si>
  <si>
    <t>Podwójna S</t>
  </si>
  <si>
    <t>Alegra 9</t>
  </si>
  <si>
    <t>Bałtycka S</t>
  </si>
  <si>
    <t>Celtycka</t>
  </si>
  <si>
    <t>Do krycia koronowego</t>
  </si>
  <si>
    <t>Domino</t>
  </si>
  <si>
    <t>Esówka S</t>
  </si>
  <si>
    <t>O3</t>
  </si>
  <si>
    <t>O4</t>
  </si>
  <si>
    <t>Grecka</t>
  </si>
  <si>
    <t>O6</t>
  </si>
  <si>
    <t>Finkenberger</t>
  </si>
  <si>
    <t>Romańska</t>
  </si>
  <si>
    <t>Rubin 13V</t>
  </si>
  <si>
    <t>Rubin 9V</t>
  </si>
  <si>
    <t>Tegalit protegon</t>
  </si>
  <si>
    <t>O7</t>
  </si>
  <si>
    <t>Teviva</t>
  </si>
  <si>
    <t>Turmalin</t>
  </si>
  <si>
    <t>Göteborg</t>
  </si>
  <si>
    <t>Haidelberg</t>
  </si>
  <si>
    <t>Holenderka 11</t>
  </si>
  <si>
    <t>O1</t>
  </si>
  <si>
    <t>O2</t>
  </si>
  <si>
    <t>Titania</t>
  </si>
  <si>
    <t>Profil S</t>
  </si>
  <si>
    <t>Koronka</t>
  </si>
  <si>
    <t>Łuska</t>
  </si>
  <si>
    <t>Podwójna rzymska</t>
  </si>
  <si>
    <t>O9</t>
  </si>
  <si>
    <t>Monza plus</t>
  </si>
  <si>
    <t>Orea 9</t>
  </si>
  <si>
    <t>Renesansowa L15</t>
  </si>
  <si>
    <t>Piemont</t>
  </si>
  <si>
    <t>Podwójna esówka</t>
  </si>
  <si>
    <t>Sigma</t>
  </si>
  <si>
    <t>Uwagi dot. pozycji</t>
  </si>
  <si>
    <t>12. Antracyt 7016</t>
  </si>
  <si>
    <t xml:space="preserve">P08 </t>
  </si>
  <si>
    <t>profile ze spacją dla PRO/EVO</t>
  </si>
  <si>
    <t>K18CHAL-T - Turbowent Tulipan podstawa wciskana</t>
  </si>
  <si>
    <t>K18CHCH-T - Turbowent Tulipan podstawa wciskana</t>
  </si>
  <si>
    <t>K18CHAL-PK - Turbowent Tulipan podstawa kwadratowa</t>
  </si>
  <si>
    <t>K19OCAL - Turbowent podstawa kwadratowa otwierana</t>
  </si>
  <si>
    <t>K19CHAL - Turbowent podstawa kwadratowa otwierana</t>
  </si>
  <si>
    <t>K19CHCH - Turbowent podstawa kwadratowa otwierana</t>
  </si>
  <si>
    <t>K18CHAL-TH-T - Turb. Tulipan hybryda podstawa wciskana</t>
  </si>
  <si>
    <t>K18CHCH-TH-T - Turb. Tulipan hybryda podstawa wciskana</t>
  </si>
  <si>
    <t>POZOSTAŁE NASADY KOMINOWE</t>
  </si>
  <si>
    <t>K18OCAL-T - Turbowent Tulipan podstawa wciskana</t>
  </si>
  <si>
    <t>K18OCAL-PK - Turbowent Tulipan podstawa kwadratowa</t>
  </si>
  <si>
    <t>K18CHCH-PK - Turbowent Tulipan podstawa kwadratowa</t>
  </si>
  <si>
    <t>U1800-TH</t>
  </si>
  <si>
    <t>U1900-TH</t>
  </si>
  <si>
    <t>U2100-TH</t>
  </si>
  <si>
    <t>U2200-TH</t>
  </si>
  <si>
    <t>U2300-TH</t>
  </si>
  <si>
    <t>U2400-TH</t>
  </si>
  <si>
    <t>K63N</t>
  </si>
  <si>
    <t>K63W</t>
  </si>
  <si>
    <t>U18</t>
  </si>
  <si>
    <t>U19</t>
  </si>
  <si>
    <t>U21</t>
  </si>
  <si>
    <t>U22</t>
  </si>
  <si>
    <t>U23</t>
  </si>
  <si>
    <t>U24</t>
  </si>
  <si>
    <t>K301</t>
  </si>
  <si>
    <t>K302</t>
  </si>
  <si>
    <t>K401</t>
  </si>
  <si>
    <t>K402</t>
  </si>
  <si>
    <t>K902</t>
  </si>
  <si>
    <t>K901</t>
  </si>
  <si>
    <t>K63N0</t>
  </si>
  <si>
    <t>Karton K63 N</t>
  </si>
  <si>
    <t>K63W0</t>
  </si>
  <si>
    <t>Karton K63 W</t>
  </si>
  <si>
    <t>E3325</t>
  </si>
  <si>
    <t>Karton E33 Łuska</t>
  </si>
  <si>
    <t>E3425</t>
  </si>
  <si>
    <t>E3625</t>
  </si>
  <si>
    <t>E3725</t>
  </si>
  <si>
    <t>E3825</t>
  </si>
  <si>
    <t>E3322</t>
  </si>
  <si>
    <t>Karton E33 Titania</t>
  </si>
  <si>
    <t>E3422</t>
  </si>
  <si>
    <t>E3622</t>
  </si>
  <si>
    <t>E3722</t>
  </si>
  <si>
    <t>Karton E37 Titania</t>
  </si>
  <si>
    <t>E3822</t>
  </si>
  <si>
    <t>Karton E01</t>
  </si>
  <si>
    <t>T01</t>
  </si>
  <si>
    <t>H01</t>
  </si>
  <si>
    <t>T02</t>
  </si>
  <si>
    <t>H02</t>
  </si>
  <si>
    <t>T04</t>
  </si>
  <si>
    <t>H04</t>
  </si>
  <si>
    <t>Karton E09</t>
  </si>
  <si>
    <t>Karton E21</t>
  </si>
  <si>
    <t>T03</t>
  </si>
  <si>
    <t>H03</t>
  </si>
  <si>
    <t>T05</t>
  </si>
  <si>
    <t>H05</t>
  </si>
  <si>
    <t>Karton K18-T</t>
  </si>
  <si>
    <t>K18CHAL</t>
  </si>
  <si>
    <t>K18CHCH</t>
  </si>
  <si>
    <t>Karton K18-PK/K19</t>
  </si>
  <si>
    <t>Karton taśma</t>
  </si>
  <si>
    <t>to już nieaktualne, nie liczymy już z wymiarów</t>
  </si>
  <si>
    <r>
      <t>Obj. m</t>
    </r>
    <r>
      <rPr>
        <sz val="12"/>
        <color theme="1"/>
        <rFont val="Calibri"/>
        <family val="2"/>
        <charset val="238"/>
      </rPr>
      <t>³/il.w kartunie</t>
    </r>
  </si>
  <si>
    <t>jaki kartun</t>
  </si>
  <si>
    <t>wiela kartonuw</t>
  </si>
  <si>
    <t>wiela w kartonie</t>
  </si>
  <si>
    <t>I. tabela (coś zdupione - zielone lepsze)</t>
  </si>
  <si>
    <t>sprawdzanie</t>
  </si>
  <si>
    <t>kartuny BG</t>
  </si>
  <si>
    <t>&lt;- cd. kartony</t>
  </si>
  <si>
    <t>suma obj.</t>
  </si>
  <si>
    <t>szukane w Cf i CG BG*BH</t>
  </si>
  <si>
    <t>P15D</t>
  </si>
  <si>
    <t>P15Q</t>
  </si>
  <si>
    <t xml:space="preserve">  ..</t>
  </si>
  <si>
    <t>C07 PERFEKTA PRO CB Ø125  [COROTOP]</t>
  </si>
  <si>
    <t>C08 PERFEKTA PRO CB Ø150  [COROTOP]</t>
  </si>
  <si>
    <t>C09 TILE PRO CB Ø125  [COROTOP]</t>
  </si>
  <si>
    <t>C10 TILE PRO CB Ø150  [COROTOP]</t>
  </si>
  <si>
    <t>C01 STANDARD PRO CB Ø125  [COROTOP]</t>
  </si>
  <si>
    <t>C02 STANDARD PRO CB Ø150  [COROTOP]</t>
  </si>
  <si>
    <t>C03 NORMAL PRO CB Ø125  [COROTOP]</t>
  </si>
  <si>
    <t>C04 NORMAL PRO CB Ø150  [COROTOP]</t>
  </si>
  <si>
    <t>C05 UNIWERSAL PRO CB Ø125  [COROTOP]</t>
  </si>
  <si>
    <t>C06 UNIWERSAL PRO CB Ø150  [COROTOP]</t>
  </si>
  <si>
    <t>CB</t>
  </si>
  <si>
    <t>błąd</t>
  </si>
  <si>
    <t>P15</t>
  </si>
  <si>
    <t>P18</t>
  </si>
  <si>
    <t>E36 Wentylator TILE  EVO Ø125 Standard izolowany</t>
  </si>
  <si>
    <t xml:space="preserve">U64 Adapter BETAWENT 170x120 </t>
  </si>
  <si>
    <t>U65 Adapter BETAWENT do czap</t>
  </si>
  <si>
    <t>U75 Regulator obrotów ECO natynk.</t>
  </si>
  <si>
    <t>U76 Regulator obrotów ECO podtynk.</t>
  </si>
  <si>
    <t>U78 Regulator obrotów Standard podtynk.</t>
  </si>
  <si>
    <t>U77 Regulator obrotów Standard natynk.</t>
  </si>
  <si>
    <t>U98 Elektr. reg. obrotów  Standard podtynk.</t>
  </si>
  <si>
    <t>U97 Elektr. reg. obrotów  Standard podtynk.</t>
  </si>
  <si>
    <t>U1806 Regulator  kwadratowy na/podtynkowy czarny</t>
  </si>
  <si>
    <t>U1813 Regulator  kwadratowy na/podtynkowy biały</t>
  </si>
  <si>
    <t>U19 Zasilacz impulsowy 10W TS-35</t>
  </si>
  <si>
    <t>U2106 Regulator okrągły na/podtynkowy czarny</t>
  </si>
  <si>
    <t>U2113 Regulator okrągły na/podtynkowy czarny</t>
  </si>
  <si>
    <t>U22 Regulator na szynę TS-35</t>
  </si>
  <si>
    <t>U23 Regulator na szynę TS-35 WiFi</t>
  </si>
  <si>
    <t>U53 Regulator do puszki elektr.</t>
  </si>
  <si>
    <t>U54 Pilot PRO do regulatora U23</t>
  </si>
  <si>
    <t>U24 Pilot BASIC do regulatora U23</t>
  </si>
  <si>
    <t>U56 Przewód ELPAR OMYżo 3x1,0mm</t>
  </si>
  <si>
    <t>U57 Przewód sterowniczy BITNER 4x0,5mm</t>
  </si>
  <si>
    <t>U58 Złącze herm. proste/przelotowe typu "I" 4pin IP68</t>
  </si>
  <si>
    <t xml:space="preserve">U59 Złącze herm. typu trójnik "T" 4 pin IP70 </t>
  </si>
  <si>
    <t>U95 Szczypce zaciskowe</t>
  </si>
  <si>
    <t>U96 Szczypce do zdejmowania izolacji</t>
  </si>
  <si>
    <t>U31 Podstawa dachowa prosta 75</t>
  </si>
  <si>
    <t>U32 Podtsawa dachowa prosta 110</t>
  </si>
  <si>
    <t>U27 Podstawa skośna 160 bez uszczel.</t>
  </si>
  <si>
    <t>U29 Podstawa skośna  200 bez uszczel.</t>
  </si>
  <si>
    <t>U28 Podstawa skośna  160 z uszczel.</t>
  </si>
  <si>
    <t>U30 Podstawa skośna  200 z uszczel.</t>
  </si>
  <si>
    <t>U1806</t>
  </si>
  <si>
    <t>U1813</t>
  </si>
  <si>
    <t>U2106</t>
  </si>
  <si>
    <t>U2113</t>
  </si>
  <si>
    <t>U6500</t>
  </si>
  <si>
    <t xml:space="preserve">U91 Tulejka na przewody el. z izol. z tw. szt. 0,50mm/8mm  </t>
  </si>
  <si>
    <t xml:space="preserve">U92 Tulejka na przewody el. z izol. z tw. szt. 1mm/8mm  </t>
  </si>
  <si>
    <t xml:space="preserve">U93 Tulejka na przewody el. z izol. z tw. szt. 2x0,50mm/8mm  
</t>
  </si>
  <si>
    <t>U94 Tulejka na przewody el. z izol. z tw. szt. 2x1,00mm/8mm</t>
  </si>
  <si>
    <t>U99 Obejma ślimakowa nierdzewna - W4 12-22mm/9mm</t>
  </si>
  <si>
    <t>U66 Obejma ślimakowa nierdzewna - W4 20-32mm/9mm</t>
  </si>
  <si>
    <t>U55 Obejma ślimakowa nierdzewna - W4 30-45mm/9mm</t>
  </si>
  <si>
    <t>U68 Obejma ślimakowa nierdzewna - W4 40-60mm/9mm</t>
  </si>
  <si>
    <t>U74 Obejma ślimakowa nierdzewna - W4 50-70mm/9mm</t>
  </si>
  <si>
    <t>U69 Obejma ślimakowa nierdzewna - W4 60-80mm/9mm</t>
  </si>
  <si>
    <t>U71 Obejma ślimakowa nierdzewna - W4 90-110mm/9mm</t>
  </si>
  <si>
    <t>U62 Obejma ślimakowa nierdzewna - W4 100-120mm/9mm</t>
  </si>
  <si>
    <t>U72 Obejma ślimakowa nierdz. W4 120-140mm/9mm</t>
  </si>
  <si>
    <t>U73 Obejma ślimakowa nierdz. W4 140-160mm/9mm</t>
  </si>
  <si>
    <t>U6500 Uchwyt z gwoździem do przew. 7mm typ "FLOP"  biały</t>
  </si>
  <si>
    <t>U63 Uchwyt z gwoździem do przew.  6mm typ "FLOP"  biały</t>
  </si>
  <si>
    <t>nie tworzy się symbol U6506</t>
  </si>
  <si>
    <t>brak towaru U5100</t>
  </si>
  <si>
    <t>brak towaru U5200</t>
  </si>
  <si>
    <t>ok.</t>
  </si>
  <si>
    <t>symbol U7500</t>
  </si>
  <si>
    <t>symbol U7600</t>
  </si>
  <si>
    <t>symbol U1900</t>
  </si>
  <si>
    <t>symbol U7900, do usunięcia w polu profil :brak.</t>
  </si>
  <si>
    <t>symbol U2200</t>
  </si>
  <si>
    <t>Symbol U5300</t>
  </si>
  <si>
    <t>symbolU2300</t>
  </si>
  <si>
    <t>symbol U5400</t>
  </si>
  <si>
    <t>symbolU2400</t>
  </si>
  <si>
    <t>symbol U5600</t>
  </si>
  <si>
    <t>symbol U5700</t>
  </si>
  <si>
    <t>symbol U5800</t>
  </si>
  <si>
    <t>symbol U5900</t>
  </si>
  <si>
    <t>symbol U6300</t>
  </si>
  <si>
    <t>symbol U9900</t>
  </si>
  <si>
    <t>symbol U6600</t>
  </si>
  <si>
    <t>symbol U5500</t>
  </si>
  <si>
    <t>symbol U6800</t>
  </si>
  <si>
    <t>symbol U7400</t>
  </si>
  <si>
    <t>symbol U6900</t>
  </si>
  <si>
    <t>symbol U7100</t>
  </si>
  <si>
    <t>symbol U6200</t>
  </si>
  <si>
    <t>symbol U7200</t>
  </si>
  <si>
    <t>symbol U7300</t>
  </si>
  <si>
    <t>symbol U9100</t>
  </si>
  <si>
    <t>symbol U9200</t>
  </si>
  <si>
    <t>symbol U9300</t>
  </si>
  <si>
    <t>symbol U9500</t>
  </si>
  <si>
    <t>symbol U9600</t>
  </si>
  <si>
    <t>symbol U9400</t>
  </si>
  <si>
    <t>symbol U7700, nazwa: Regulator obrotów Standard/Standard+ natynk.</t>
  </si>
  <si>
    <t>symbol U7800, nazwa: Regulator obrotów Standard/Standard+ podtynk.</t>
  </si>
  <si>
    <t>symbol U9700, nazwa Elektr. reg. obrotów  Standard/Standard+ podtynk.</t>
  </si>
  <si>
    <t>symbol U9800, nazwa Elektr. reg. obrotów  Standard/Standard+ podtynk.</t>
  </si>
  <si>
    <t>nazwa: Regulator okrągły na/podtynkowy biały</t>
  </si>
  <si>
    <t>U7700 Regulator obrotów Standard/Standard+ natynk.</t>
  </si>
  <si>
    <t>U7800 Regulator obrotów Standard/Standard+ podtynk.</t>
  </si>
  <si>
    <t>U65</t>
  </si>
  <si>
    <t>U7700</t>
  </si>
  <si>
    <t>U7800</t>
  </si>
  <si>
    <t>U7500 Regulator obrotów ECO natynk.</t>
  </si>
  <si>
    <t>U7600 Regulator obrotów ECO podtynk.</t>
  </si>
  <si>
    <t>U9700 Elektr. reg. obrotów  Standard/Standard+ podtynk.</t>
  </si>
  <si>
    <t>U9800 Elektr. reg. obrotów  Standard/Standard+ podtynk.</t>
  </si>
  <si>
    <t>U7900 Sterownik mulifunkcyjny</t>
  </si>
  <si>
    <t>U1900 Zasilacz impulsowy 10W TS-35</t>
  </si>
  <si>
    <t>U2113 Regulator okrągły na/podtynkowy biały</t>
  </si>
  <si>
    <t>U2200 Regulator na szynę TS-35</t>
  </si>
  <si>
    <t>U5300 Regulator do puszki elektr.</t>
  </si>
  <si>
    <t>U2300 Regulator na szynę TS-35 WiFi</t>
  </si>
  <si>
    <t>U5400 Pilot PRO do regulatora U23</t>
  </si>
  <si>
    <t>U2400 Pilot BASIC do regulatora U23</t>
  </si>
  <si>
    <t>U5600 Przewód ELPAR OMYżo 3x1,0mm</t>
  </si>
  <si>
    <t>U5700 Przewód sterowniczy BITNER 4x0,5mm</t>
  </si>
  <si>
    <t>U5800 Złącze herm. proste/przelotowe typu "I" 4pin IP68</t>
  </si>
  <si>
    <t xml:space="preserve">U5900 Złącze herm. typu trójnik "T" 4 pin IP70 </t>
  </si>
  <si>
    <t>U6300 Uchwyt z gwoździem do przew.  6mm typ "FLOP"  biały</t>
  </si>
  <si>
    <t>U9900 Obejma ślimakowa nierdzewna - W4 12-22mm/9mm</t>
  </si>
  <si>
    <t>U6600 Obejma ślimakowa nierdzewna - W4 20-32mm/9mm</t>
  </si>
  <si>
    <t>U5500 Obejma ślimakowa nierdzewna - W4 30-45mm/9mm</t>
  </si>
  <si>
    <t>U6800 Obejma ślimakowa nierdzewna - W4 40-60mm/9mm</t>
  </si>
  <si>
    <t>U6900 Obejma ślimakowa nierdzewna - W4 60-80mm/9mm</t>
  </si>
  <si>
    <t>U7100 Obejma ślimakowa nierdzewna - W4 90-110mm/9mm</t>
  </si>
  <si>
    <t>U6200 Obejma ślimakowa nierdzewna - W4 100-120mm/9mm</t>
  </si>
  <si>
    <t>U7200 Obejma ślimakowa nierdz. W4 120-140mm/9mm</t>
  </si>
  <si>
    <t>U7300 Obejma ślimakowa nierdz. W4 140-160mm/9mm</t>
  </si>
  <si>
    <t xml:space="preserve">U9100 Tulejka na przewody el. z izol. z tw. szt. 0,50mm/8mm  </t>
  </si>
  <si>
    <t xml:space="preserve">U9200 Tulejka na przewody el. z izol. z tw. szt. 1mm/8mm  </t>
  </si>
  <si>
    <t xml:space="preserve">U9300 Tulejka na przewody el. z izol. z tw. szt. 2x0,50mm/8mm  
</t>
  </si>
  <si>
    <t>U9400 Tulejka na przewody el. z izol. z tw. szt. 2x1,00mm/8mm</t>
  </si>
  <si>
    <t>U9500 Szczypce zaciskowe</t>
  </si>
  <si>
    <t>U9600 Szczypce do zdejmowania izolacji</t>
  </si>
  <si>
    <t>U5100 Zasilacz impulsowy 30W TS-35</t>
  </si>
  <si>
    <t>U5200 Zasilacz impulsowy 60W TS-35</t>
  </si>
  <si>
    <t>U6300</t>
  </si>
  <si>
    <t>U9900</t>
  </si>
  <si>
    <t>U6600</t>
  </si>
  <si>
    <t>U5500</t>
  </si>
  <si>
    <t>U6800</t>
  </si>
  <si>
    <t>U7400</t>
  </si>
  <si>
    <t>U6900</t>
  </si>
  <si>
    <t>U7100</t>
  </si>
  <si>
    <t>U6200</t>
  </si>
  <si>
    <t>U7200</t>
  </si>
  <si>
    <t>U7300</t>
  </si>
  <si>
    <t>U9100</t>
  </si>
  <si>
    <t>U9200</t>
  </si>
  <si>
    <t>U9300</t>
  </si>
  <si>
    <t>U9400</t>
  </si>
  <si>
    <t>U9500</t>
  </si>
  <si>
    <t>U9600</t>
  </si>
  <si>
    <t>U5900</t>
  </si>
  <si>
    <t>U5800</t>
  </si>
  <si>
    <t>U5700</t>
  </si>
  <si>
    <t>U5600</t>
  </si>
  <si>
    <t>U2400</t>
  </si>
  <si>
    <t>U5400</t>
  </si>
  <si>
    <t>U2300</t>
  </si>
  <si>
    <t>U5300</t>
  </si>
  <si>
    <t>U2200</t>
  </si>
  <si>
    <t>U5100</t>
  </si>
  <si>
    <t>U5200</t>
  </si>
  <si>
    <t>U1900</t>
  </si>
  <si>
    <t>U7900</t>
  </si>
  <si>
    <t>U9700</t>
  </si>
  <si>
    <t>U9800</t>
  </si>
  <si>
    <t>U7600</t>
  </si>
  <si>
    <t>U7500</t>
  </si>
  <si>
    <t>Uwagi</t>
  </si>
  <si>
    <t>do zamó-</t>
  </si>
  <si>
    <t>P15I</t>
  </si>
  <si>
    <t>P15J</t>
  </si>
  <si>
    <t xml:space="preserve">P15I </t>
  </si>
  <si>
    <t xml:space="preserve">P15J </t>
  </si>
  <si>
    <t>U33 RUROFLEX Ø110</t>
  </si>
  <si>
    <t>brak-t</t>
  </si>
  <si>
    <t>U07</t>
  </si>
  <si>
    <t>E07 Wentylator STANDARD EVO 150 Eco</t>
  </si>
  <si>
    <t>E07 Wentylator STANDARD EVO 150 Standard +</t>
  </si>
  <si>
    <t>E07</t>
  </si>
  <si>
    <t>E15</t>
  </si>
  <si>
    <t>E15 Wentylator  NORMAL EVO 150 Eco</t>
  </si>
  <si>
    <t>E15 Wentylator  NORMAL EVO 150 Standard +</t>
  </si>
  <si>
    <t>E23 Wentylator UNIVERSAL EVO 150 Eco</t>
  </si>
  <si>
    <t>E23 Wentylator UNIVERSAL EVO 150 Standard +</t>
  </si>
  <si>
    <t>E31 Wentylator PERFEKTA EVO 150 Eco</t>
  </si>
  <si>
    <t>E31 Wentylator PERFEKTA EVO 150 Standar +</t>
  </si>
  <si>
    <t>E39 Wentylator TILE EVO 150 Eco</t>
  </si>
  <si>
    <t>E39 Wentylator TILE EVO 150 Standard +</t>
  </si>
  <si>
    <t>E23</t>
  </si>
  <si>
    <t>E31</t>
  </si>
  <si>
    <t>E39</t>
  </si>
  <si>
    <t>Wyszukiwarka przejść dachowych</t>
  </si>
  <si>
    <t>Rodzaje przejść dachowych kompatybilnych z przetłoczeniem do blachodachówek, blach trapezowych, dachówek betonowych oraz ceramicznych</t>
  </si>
  <si>
    <t>Rodzaj przejścia:</t>
  </si>
  <si>
    <t>PRODUCENT I MODEL</t>
  </si>
  <si>
    <t>PROFIL</t>
  </si>
  <si>
    <t>Typ - 03</t>
  </si>
  <si>
    <t>Typ - 04</t>
  </si>
  <si>
    <t>Typ - 05</t>
  </si>
  <si>
    <t>Typ - 06</t>
  </si>
  <si>
    <t>Typ - 21</t>
  </si>
  <si>
    <t>Typ - 28</t>
  </si>
  <si>
    <t>Typ - 07</t>
  </si>
  <si>
    <t>Typ - 27</t>
  </si>
  <si>
    <t>Typ - 11</t>
  </si>
  <si>
    <t>Q</t>
  </si>
  <si>
    <t>Typ - 23</t>
  </si>
  <si>
    <t>Moderno</t>
  </si>
  <si>
    <t>W*</t>
  </si>
  <si>
    <t>Typ - 09</t>
  </si>
  <si>
    <t>Z*</t>
  </si>
  <si>
    <t>Typ - 15</t>
  </si>
  <si>
    <t>Typ - 25</t>
  </si>
  <si>
    <t>Typ - 20</t>
  </si>
  <si>
    <t>Typ - 30</t>
  </si>
  <si>
    <t>Typ - 13</t>
  </si>
  <si>
    <t>Como</t>
  </si>
  <si>
    <t>G*</t>
  </si>
  <si>
    <t>Typ - 12</t>
  </si>
  <si>
    <t>Typ - 26</t>
  </si>
  <si>
    <t xml:space="preserve">G </t>
  </si>
  <si>
    <t>D</t>
  </si>
  <si>
    <t>German Simetric</t>
  </si>
  <si>
    <t>Germania Simetric</t>
  </si>
  <si>
    <t>Janosik</t>
  </si>
  <si>
    <t>Normal/Janosik</t>
  </si>
  <si>
    <t>Kingas 15</t>
  </si>
  <si>
    <t>Typ - 29</t>
  </si>
  <si>
    <t>Kingas Eco Plus</t>
  </si>
  <si>
    <t>Typ - 01</t>
  </si>
  <si>
    <t>Typ - 02</t>
  </si>
  <si>
    <t>Trend</t>
  </si>
  <si>
    <t>I</t>
  </si>
  <si>
    <t>Typ - 22</t>
  </si>
  <si>
    <t>F*</t>
  </si>
  <si>
    <t>Arte</t>
  </si>
  <si>
    <t>J</t>
  </si>
  <si>
    <t>Typ - 18</t>
  </si>
  <si>
    <t>Barcelona</t>
  </si>
  <si>
    <t>N*</t>
  </si>
  <si>
    <t>Typ - 24</t>
  </si>
  <si>
    <t>Heta</t>
  </si>
  <si>
    <t>Stigma</t>
  </si>
  <si>
    <t>* Dodatkowa uszczelka butylowa</t>
  </si>
  <si>
    <t>** Wycofana z produkcji u producenta</t>
  </si>
  <si>
    <t>Joker***</t>
  </si>
  <si>
    <t xml:space="preserve">P15R  </t>
  </si>
  <si>
    <t>2x spacja</t>
  </si>
  <si>
    <t>E31 Wentylator PERFEKTA EVO 150 Standard +</t>
  </si>
  <si>
    <t>U50 Komplet uszczelniający</t>
  </si>
  <si>
    <t>Kąt</t>
  </si>
  <si>
    <t>Kąt 2 stopni</t>
  </si>
  <si>
    <t>Kąt 0 stopni</t>
  </si>
  <si>
    <t>Kąt 1 stopni</t>
  </si>
  <si>
    <t>Kąt 3 stopni</t>
  </si>
  <si>
    <t>Kąt 4 stopni</t>
  </si>
  <si>
    <t>Kąt 5 stopni</t>
  </si>
  <si>
    <t>Kąt 6 stopni</t>
  </si>
  <si>
    <t>Kąt 7 stopni</t>
  </si>
  <si>
    <t>Kąt 8 stopni</t>
  </si>
  <si>
    <t>Kąt 9 stopni</t>
  </si>
  <si>
    <t>Kąt 10 stopni</t>
  </si>
  <si>
    <t>Kąt 11 stopni</t>
  </si>
  <si>
    <t>Kąt 12 stopni</t>
  </si>
  <si>
    <t>Kąt 13 stopni</t>
  </si>
  <si>
    <t>Kąt 14 stopni</t>
  </si>
  <si>
    <t>Kąt 15 stopni</t>
  </si>
  <si>
    <t>Kąt 16 stopni</t>
  </si>
  <si>
    <t>Kąt 17 stopni</t>
  </si>
  <si>
    <t>Kąt 18 stopni</t>
  </si>
  <si>
    <t>Kąt 19 stopni</t>
  </si>
  <si>
    <t>Kąt 20 stopni</t>
  </si>
  <si>
    <t>Kąt 21 stopni</t>
  </si>
  <si>
    <t>Kąt 22 stopni</t>
  </si>
  <si>
    <t>Kąt 23 stopni</t>
  </si>
  <si>
    <t>Kąt 24 stopni</t>
  </si>
  <si>
    <t>Kąt 25 stopni</t>
  </si>
  <si>
    <t>Kąt 26 stopni</t>
  </si>
  <si>
    <t>Kąt 27 stopni</t>
  </si>
  <si>
    <t>Kąt 28 stopni</t>
  </si>
  <si>
    <t>Kąt 29 stopni</t>
  </si>
  <si>
    <t>Kąt 30 stopni</t>
  </si>
  <si>
    <t>Kąt 31 stopni</t>
  </si>
  <si>
    <t>Kąt 32 stopni</t>
  </si>
  <si>
    <t>Kąt 33 stopni</t>
  </si>
  <si>
    <t>Kąt 34 stopni</t>
  </si>
  <si>
    <t>Kąt 35 stopni</t>
  </si>
  <si>
    <t>Kąt 36 stopni</t>
  </si>
  <si>
    <t>Kąt 37 stopni</t>
  </si>
  <si>
    <t>Kąt 38 stopni</t>
  </si>
  <si>
    <t>Kąt 39 stopni</t>
  </si>
  <si>
    <t>Kąt 40 stopni</t>
  </si>
  <si>
    <t>Kąt 41 stopni</t>
  </si>
  <si>
    <t>Kąt 42 stopni</t>
  </si>
  <si>
    <t>Kąt 43 stopni</t>
  </si>
  <si>
    <t>Kąt 44 stopni</t>
  </si>
  <si>
    <t>Kąt 45 stopni</t>
  </si>
  <si>
    <t>Horizon</t>
  </si>
  <si>
    <t>U*</t>
  </si>
  <si>
    <t>Tigra</t>
  </si>
  <si>
    <t>Merida</t>
  </si>
  <si>
    <t>ASKV125B</t>
  </si>
  <si>
    <t>ASKV125CZ</t>
  </si>
  <si>
    <t>ASKV150B</t>
  </si>
  <si>
    <t>ASKV150CZ</t>
  </si>
  <si>
    <t>ASKV160B</t>
  </si>
  <si>
    <t>ASKV160CZ</t>
  </si>
  <si>
    <t>ASV125B</t>
  </si>
  <si>
    <t>ASV125CZ</t>
  </si>
  <si>
    <t>ASV150B</t>
  </si>
  <si>
    <t>ASV150CZ</t>
  </si>
  <si>
    <t>ASV160B</t>
  </si>
  <si>
    <t>ASV160CZ</t>
  </si>
  <si>
    <t>ASK100B</t>
  </si>
  <si>
    <t>ASK100CZ</t>
  </si>
  <si>
    <t>ASK125B</t>
  </si>
  <si>
    <t>ASK125CZ</t>
  </si>
  <si>
    <t>ASK150B</t>
  </si>
  <si>
    <t>ASK150CZ</t>
  </si>
  <si>
    <t>K14x14-CH</t>
  </si>
  <si>
    <t>K14x14-CZ</t>
  </si>
  <si>
    <t>K14x14-GR</t>
  </si>
  <si>
    <t>K14x14-BR</t>
  </si>
  <si>
    <t>K14x21-CH</t>
  </si>
  <si>
    <t>K14x21-CZ</t>
  </si>
  <si>
    <t>K14x21-GR</t>
  </si>
  <si>
    <t>K14x21-BR</t>
  </si>
  <si>
    <t>brak-ch</t>
  </si>
  <si>
    <t>brak-cz</t>
  </si>
  <si>
    <t>brak-gr</t>
  </si>
  <si>
    <t>brak-br</t>
  </si>
  <si>
    <t>00. czarny</t>
  </si>
  <si>
    <t>00. chrom</t>
  </si>
  <si>
    <t>00. grafitowy</t>
  </si>
  <si>
    <t>00. brązowy</t>
  </si>
  <si>
    <t>ASKV</t>
  </si>
  <si>
    <t>ASV</t>
  </si>
  <si>
    <t>ASK</t>
  </si>
  <si>
    <t>B. biały</t>
  </si>
  <si>
    <t>CZ. czarny</t>
  </si>
  <si>
    <t>14x14</t>
  </si>
  <si>
    <t>14x21</t>
  </si>
  <si>
    <t>A13</t>
  </si>
  <si>
    <t>06. Czarny</t>
  </si>
  <si>
    <t>08. Antracytowy</t>
  </si>
  <si>
    <t>raus</t>
  </si>
  <si>
    <t>K14x</t>
  </si>
  <si>
    <t>-CH. Chrom</t>
  </si>
  <si>
    <t>-CZ. Czarny</t>
  </si>
  <si>
    <t>-GR. Grafitowy</t>
  </si>
  <si>
    <t>-BR. Brązowy</t>
  </si>
  <si>
    <t>Profil / wymiar</t>
  </si>
  <si>
    <t>brak-uszcz.</t>
  </si>
  <si>
    <t>01. Szary</t>
  </si>
  <si>
    <t xml:space="preserve">P15D </t>
  </si>
  <si>
    <t xml:space="preserve">P15Q </t>
  </si>
  <si>
    <t xml:space="preserve">P15R   </t>
  </si>
  <si>
    <t xml:space="preserve">P15F   </t>
  </si>
  <si>
    <t xml:space="preserve">P15G   </t>
  </si>
  <si>
    <t xml:space="preserve">P08   </t>
  </si>
  <si>
    <t xml:space="preserve">P10   </t>
  </si>
  <si>
    <t xml:space="preserve">P14   </t>
  </si>
  <si>
    <t>3x SPACJA dla CB</t>
  </si>
  <si>
    <t>3x pacja dla VCB</t>
  </si>
  <si>
    <t>T*</t>
  </si>
  <si>
    <t>Nela</t>
  </si>
  <si>
    <t>T-15</t>
  </si>
  <si>
    <t>Tom Steel</t>
  </si>
  <si>
    <t>Lima</t>
  </si>
  <si>
    <t>U****</t>
  </si>
  <si>
    <t>Joker</t>
  </si>
  <si>
    <t>N**</t>
  </si>
  <si>
    <t>* Dodatkowa uszczelka butylowa
** Wycofana z produkcji u producenta
*** W trakcie weryfikacji
**** Możliwe przekroczenie tolerancji błędu</t>
  </si>
  <si>
    <t>*** W trakcie weryfikacji</t>
  </si>
  <si>
    <t>**** Możliwe przekroczenie tolerancji błędu</t>
  </si>
  <si>
    <t xml:space="preserve"> (możliwe przekroczenie tolerancji błędu)</t>
  </si>
  <si>
    <t xml:space="preserve"> (wycofana z produkcji u producenta)</t>
  </si>
  <si>
    <t>Kapstad</t>
  </si>
  <si>
    <t>Z / Normal</t>
  </si>
  <si>
    <t>Scala</t>
  </si>
  <si>
    <t>Dekada</t>
  </si>
  <si>
    <t>Quatro</t>
  </si>
  <si>
    <t>U / Normal</t>
  </si>
  <si>
    <t>Karpiówka</t>
  </si>
  <si>
    <t>Maja</t>
  </si>
  <si>
    <t>M***</t>
  </si>
  <si>
    <t>P15 Z / P14 Normal</t>
  </si>
  <si>
    <t>P15 / P14</t>
  </si>
  <si>
    <t>P15 U / P14 Normal</t>
  </si>
  <si>
    <t>P10 Uniwersal</t>
  </si>
  <si>
    <t xml:space="preserve"> (w trakcie weryfikacji)</t>
  </si>
  <si>
    <t>AVALINE</t>
  </si>
  <si>
    <t>BIAL-MET</t>
  </si>
  <si>
    <t>Arctic</t>
  </si>
  <si>
    <t>Nel</t>
  </si>
  <si>
    <t>Tamara</t>
  </si>
  <si>
    <t>Aurora</t>
  </si>
  <si>
    <t>S*</t>
  </si>
  <si>
    <t>Scandinavia</t>
  </si>
  <si>
    <t>Twister</t>
  </si>
  <si>
    <t>Solo</t>
  </si>
  <si>
    <t>Ami</t>
  </si>
  <si>
    <t>U60 Komplet uszczelniający</t>
  </si>
  <si>
    <t>Podstawy dachowe</t>
  </si>
  <si>
    <t>Redukcje</t>
  </si>
  <si>
    <t>Kołnierze EPDM</t>
  </si>
  <si>
    <t>Rury</t>
  </si>
  <si>
    <t>Kołnierze do membran</t>
  </si>
  <si>
    <t>Skraplacze</t>
  </si>
  <si>
    <t>Akcesoria do wentylatorów i hybryd</t>
  </si>
  <si>
    <t>Kratki i anemostaty</t>
  </si>
  <si>
    <t xml:space="preserve">       KRATKI </t>
  </si>
  <si>
    <t xml:space="preserve">       ANEMOSTATY</t>
  </si>
  <si>
    <t>Akcesoria dachowe</t>
  </si>
  <si>
    <t>P15V</t>
  </si>
  <si>
    <t xml:space="preserve">P15V </t>
  </si>
  <si>
    <t xml:space="preserve">K14x Kratka na wyloty boczne z ramką </t>
  </si>
  <si>
    <t>Kolce przeciw ptactwu</t>
  </si>
  <si>
    <t>J125 Kolce przeciw ptactwu nakładka EVO 125</t>
  </si>
  <si>
    <t>J150 Kolce przeciw ptactwu nakładka EVO 150</t>
  </si>
  <si>
    <t>J125</t>
  </si>
  <si>
    <t>J150</t>
  </si>
  <si>
    <t>U60</t>
  </si>
  <si>
    <t>Kliny dekarskie</t>
  </si>
  <si>
    <t>Podkładki dystansowe</t>
  </si>
  <si>
    <t>KDMIX12</t>
  </si>
  <si>
    <t>KDMIX45</t>
  </si>
  <si>
    <t>00. Biały 9016</t>
  </si>
  <si>
    <t>00. Pomarańczowy 2003</t>
  </si>
  <si>
    <t>brak-p</t>
  </si>
  <si>
    <t>brak.m</t>
  </si>
  <si>
    <t>.MIX.</t>
  </si>
  <si>
    <t>MICRO PACK</t>
  </si>
  <si>
    <t>MINI PACK</t>
  </si>
  <si>
    <t>MEGA PACK</t>
  </si>
  <si>
    <t>PDMIX08 - 8 x 1 szt. Podkładka dystansowa MIX</t>
  </si>
  <si>
    <t>PDMIX16 - 8 x 2 szt. Podkładka dystansowa MIX</t>
  </si>
  <si>
    <t>PDMIX64 - 8 x 8 szt. Podkładka dystansowa MIX</t>
  </si>
  <si>
    <t>PDMIX08</t>
  </si>
  <si>
    <t>PDMIX16</t>
  </si>
  <si>
    <t>PDMIX64</t>
  </si>
  <si>
    <t>BUTYLFIX - Sznury</t>
  </si>
  <si>
    <t>BUTYLFIX - Taśmy jednostronne</t>
  </si>
  <si>
    <t>BUTYLFIX - Taśmy dwustronne</t>
  </si>
  <si>
    <t>SZNURY CZARNE</t>
  </si>
  <si>
    <t>BCZ04 - Sznur butylowy ⌀4mm x 4,5mb</t>
  </si>
  <si>
    <t>BCZ05 - Sznur butylowy ⌀5mm x 4mb</t>
  </si>
  <si>
    <t>BCZ07 - Sznur butylowy ⌀7mm x 3,5mb</t>
  </si>
  <si>
    <t>BCZ10 - Sznur butylowy ⌀10mm x 2mb</t>
  </si>
  <si>
    <t>BCZ12 - Sznur butylowy ⌀12mm x 1,75mb</t>
  </si>
  <si>
    <t>BCZ14 - Sznur butylowy ⌀14mm x 1,5mb</t>
  </si>
  <si>
    <t>BCZ08 - Sznur butylowy ⌀8mm x 3mb</t>
  </si>
  <si>
    <t>SZNURY SZARE</t>
  </si>
  <si>
    <t>BSZ04 - Sznur butylowy ⌀4mm x 4,5mb</t>
  </si>
  <si>
    <t>BSZ05 - Sznur butylowy ⌀5mm x 4mb</t>
  </si>
  <si>
    <t>BSZ07 - Sznur butylowy ⌀7mm x 3,5mb</t>
  </si>
  <si>
    <t>BSZ08 - Sznur butylowy ⌀8mm x 3mb</t>
  </si>
  <si>
    <t>BSZ10 - Sznur butylowy ⌀10mm x 2mb</t>
  </si>
  <si>
    <t>BSZ12 - Sznur butylowy ⌀12mm x 1,75mb</t>
  </si>
  <si>
    <t>BSZ14 - Sznur butylowy ⌀14mm x 1,5mb</t>
  </si>
  <si>
    <t>JEDNOSTRONNE CZARNE</t>
  </si>
  <si>
    <t>BCZ1500614 - ALUBUTYLFIX surowy 150mm x 0,6mm x 10mb</t>
  </si>
  <si>
    <t>BCZ1500602 - ALUBUTYLFIX brązowy 150mm x 0,6mm x 10mb</t>
  </si>
  <si>
    <t>BCZ1500606 - ALUBUTYLFIX czarny 150mm x 0,6mm x 10mb</t>
  </si>
  <si>
    <t>BCZ1500607 - ALUBUTYLFIX ceglasty 150mm x 0,6mm x 10mb</t>
  </si>
  <si>
    <t>BCZ1500608 - ALUBUTYLFIX antracytowy 150mm x 0,6mm x 10mb</t>
  </si>
  <si>
    <t>BSZ1500614 - ALUBUTYLFIX surowy 150mm x 0,6mm x 10mb</t>
  </si>
  <si>
    <t>BSZ1500602 - ALUBUTYLFIX brązowy 150mm x 0,6mm x 10mb</t>
  </si>
  <si>
    <t>BSZ1500606 - ALUBUTYLFIX czarny 150mm x 0,6mm x 10mb</t>
  </si>
  <si>
    <t>BSZ1500607 - ALUBUTYLFIX ceglasty 150mm x 0,6mm x 10mb</t>
  </si>
  <si>
    <t>BSZ1500608 - ALUBUTYLFIX antracytowy 150mm x 0,6mm x 10mb</t>
  </si>
  <si>
    <t>BCZ04</t>
  </si>
  <si>
    <t>BCZ05</t>
  </si>
  <si>
    <t>BCZ07</t>
  </si>
  <si>
    <t>BCZ08</t>
  </si>
  <si>
    <t>BCZ10</t>
  </si>
  <si>
    <t>BCZ12</t>
  </si>
  <si>
    <t>BCZ14</t>
  </si>
  <si>
    <t>BSZ04</t>
  </si>
  <si>
    <t>BSZ05</t>
  </si>
  <si>
    <t>BSZ07</t>
  </si>
  <si>
    <t>BSZ08</t>
  </si>
  <si>
    <t>BSZ10</t>
  </si>
  <si>
    <t>BSZ12</t>
  </si>
  <si>
    <t>BSZ14</t>
  </si>
  <si>
    <t>BCZ1500614</t>
  </si>
  <si>
    <t>BCZ1500602</t>
  </si>
  <si>
    <t>BCZ1500606</t>
  </si>
  <si>
    <t>BCZ1500607</t>
  </si>
  <si>
    <t>BCZ1500608</t>
  </si>
  <si>
    <t>BSZ1500614</t>
  </si>
  <si>
    <t>BSZ1500602</t>
  </si>
  <si>
    <t>BSZ1500606</t>
  </si>
  <si>
    <t>BSZ1500607</t>
  </si>
  <si>
    <t>BSZ1500608</t>
  </si>
  <si>
    <t>DWUSTRONNE CZARNE</t>
  </si>
  <si>
    <t>BCZ1510 - BUTYLFIX 15mm x 1,0mm x 17,5mb</t>
  </si>
  <si>
    <t>BCZ1520 - BUTYLFIX 15mm x 2,0mm x 9,5mb</t>
  </si>
  <si>
    <t>BCZ1530 - BUTYLFIX 15mm x 3,0mm x 7mb</t>
  </si>
  <si>
    <t>BCZ2010 - BUTYLFIX 20mm x 1,0mm x 17,5mb</t>
  </si>
  <si>
    <t>BCZ2020 - BUTYLFIX 20mm x 2,0mm x 9,5mb</t>
  </si>
  <si>
    <t>BCZ2030 - BUTYLFIX 20mm x 3,0mm x 7mb</t>
  </si>
  <si>
    <t>BCZ2510 - BUTYLFIX 25mm x 1,0mm x 17,5mb</t>
  </si>
  <si>
    <t>BCZ2520 - BUTYLFIX 25mm x 2,0mm x 9,5mb</t>
  </si>
  <si>
    <t>BCZ2530 - BUTYLFIX 25mm x 3,0mm x 7mb</t>
  </si>
  <si>
    <t>BCZ3010 - BUTYLFIX 30mm x 1,0mm x 17,5mb</t>
  </si>
  <si>
    <t>BCZ3020 - BUTYLFIX 30mm x 2,0mm x 9,5mb</t>
  </si>
  <si>
    <t>BCZ3030 - BUTYLFIX 30mm x 3,0mm x 7mb</t>
  </si>
  <si>
    <t>BCZ4010 - BUTYLFIX 40mm x 1,0mm x 17,5mb</t>
  </si>
  <si>
    <t>BCZ4020 - BUTYLFIX 40mm x 2,0mm x 9,5mb</t>
  </si>
  <si>
    <t>BCZ4030 - BUTYLFIX 40mm x 3,0mm x 7mb</t>
  </si>
  <si>
    <t>BCZ6010 - BUTYLFIX 60mm x 1,0mm x 17,5mb</t>
  </si>
  <si>
    <t>BCZ6020 - BUTYLFIX 60mm x 2,0mm x 9,5mb</t>
  </si>
  <si>
    <t>BCZ6030 - BUTYLFIX 60mm x 3,0mm x 7mb</t>
  </si>
  <si>
    <t>DWUSTRONNE SZARE</t>
  </si>
  <si>
    <t>BSZ1510 - BUTYLFIX 15mm x 1,0mm x 17,5mb</t>
  </si>
  <si>
    <t>BSZ1520 - BUTYLFIX 15mm x 2,0mm x 9,5mb</t>
  </si>
  <si>
    <t>BSZ1530 - BUTYLFIX 15mm x 3,0mm x 7mb</t>
  </si>
  <si>
    <t>BSZ2010 - BUTYLFIX 20mm x 1,0mm x 17,5mb</t>
  </si>
  <si>
    <t>BSZ2020 - BUTYLFIX 20mm x 2,0mm x 9,5mb</t>
  </si>
  <si>
    <t>BSZ2030 - BUTYLFIX 20mm x 3,0mm x 7mb</t>
  </si>
  <si>
    <t>BSZ2510 - BUTYLFIX 25mm x 1,0mm x 17,5mb</t>
  </si>
  <si>
    <t>BSZ2520 - BUTYLFIX 25mm x 2,0mm x 9,5mb</t>
  </si>
  <si>
    <t>BSZ2530 - BUTYLFIX 25mm x 3,0mm x 7mb</t>
  </si>
  <si>
    <t>BSZ3010 - BUTYLFIX 30mm x 1,0mm x 17,5mb</t>
  </si>
  <si>
    <t>BSZ3020 - BUTYLFIX 30mm x 2,0mm x 9,5mb</t>
  </si>
  <si>
    <t>BSZ3030 - BUTYLFIX 30mm x 3,0mm x 7mb</t>
  </si>
  <si>
    <t>BSZ4010 - BUTYLFIX 40mm x 1,0mm x 17,5mb</t>
  </si>
  <si>
    <t>BSZ4020 - BUTYLFIX 40mm x 2,0mm x 9,5mb</t>
  </si>
  <si>
    <t>BSZ4030 - BUTYLFIX 40mm x 3,0mm x 7mb</t>
  </si>
  <si>
    <t>BSZ6010 - BUTYLFIX 60mm x 1,0mm x 17,5mb</t>
  </si>
  <si>
    <t>BSZ6020 - BUTYLFIX 60mm x 2,0mm x 9,5mb</t>
  </si>
  <si>
    <t>BSZ6030 - BUTYLFIX 60mm x 3,0mm x 7mb</t>
  </si>
  <si>
    <t>BCZ1510</t>
  </si>
  <si>
    <t>BCZ1520</t>
  </si>
  <si>
    <t>BCZ1530</t>
  </si>
  <si>
    <t>BCZ2010</t>
  </si>
  <si>
    <t>BCZ2020</t>
  </si>
  <si>
    <t>BCZ2030</t>
  </si>
  <si>
    <t>BCZ2510</t>
  </si>
  <si>
    <t>BCZ2520</t>
  </si>
  <si>
    <t>BCZ2530</t>
  </si>
  <si>
    <t>BCZ3010</t>
  </si>
  <si>
    <t>BCZ3020</t>
  </si>
  <si>
    <t>BCZ3030</t>
  </si>
  <si>
    <t>BCZ4010</t>
  </si>
  <si>
    <t>BCZ4020</t>
  </si>
  <si>
    <t>BCZ4030</t>
  </si>
  <si>
    <t>BCZ6010</t>
  </si>
  <si>
    <t>BCZ6020</t>
  </si>
  <si>
    <t>BCZ6030</t>
  </si>
  <si>
    <t>BSZ1510</t>
  </si>
  <si>
    <t>BSZ1520</t>
  </si>
  <si>
    <t>BSZ1530</t>
  </si>
  <si>
    <t>BSZ2010</t>
  </si>
  <si>
    <t>BSZ2020</t>
  </si>
  <si>
    <t>BSZ2030</t>
  </si>
  <si>
    <t>BSZ2510</t>
  </si>
  <si>
    <t>BSZ2520</t>
  </si>
  <si>
    <t>BSZ2530</t>
  </si>
  <si>
    <t>BSZ3010</t>
  </si>
  <si>
    <t>BSZ3020</t>
  </si>
  <si>
    <t>BSZ3030</t>
  </si>
  <si>
    <t>BSZ4010</t>
  </si>
  <si>
    <t>BSZ4020</t>
  </si>
  <si>
    <t>BSZ4030</t>
  </si>
  <si>
    <t>BSZ6010</t>
  </si>
  <si>
    <t>BSZ6020</t>
  </si>
  <si>
    <t>BSZ6030</t>
  </si>
  <si>
    <t>Pakiety</t>
  </si>
  <si>
    <t>PAKIET.A.125 /U87R /U5006</t>
  </si>
  <si>
    <t>PAKIET.A.150 /U81R/U5006</t>
  </si>
  <si>
    <t>PAKIET.B.125 /U87R/U5006/U7000</t>
  </si>
  <si>
    <t>PAKIET.B.150 /U81R/U5006/U8000</t>
  </si>
  <si>
    <t>PAKIET.C.125 /U4506/U5006</t>
  </si>
  <si>
    <t>PAKIET.C.150 /U6106/U5006</t>
  </si>
  <si>
    <t>PAKIET.D.125 /U4506/U5006/U7000</t>
  </si>
  <si>
    <t>PAKIET.D.150 /U6106/U5006/U8000</t>
  </si>
  <si>
    <t>PAKIET.F.125 /U87R/U7000</t>
  </si>
  <si>
    <t>PAKIET.F.150 /U81R/U8000</t>
  </si>
  <si>
    <t>PAKIET.H.125 /U4506/U7000</t>
  </si>
  <si>
    <t>PAKIET.H.150 /U6106/U8000</t>
  </si>
  <si>
    <t>PAKIET.I.125 /U4306/U5006</t>
  </si>
  <si>
    <t>PAKIET.A.125</t>
  </si>
  <si>
    <t>PAKIET.A.150</t>
  </si>
  <si>
    <t>PAKIET.B.125</t>
  </si>
  <si>
    <t>PAKIET.B.150</t>
  </si>
  <si>
    <t>PAKIET.C.125</t>
  </si>
  <si>
    <t>PAKIET.C.150</t>
  </si>
  <si>
    <t>PAKIET.D.125</t>
  </si>
  <si>
    <t>PAKIET.D.150</t>
  </si>
  <si>
    <t>PAKIET.F.125</t>
  </si>
  <si>
    <t>PAKIET.F.150</t>
  </si>
  <si>
    <t>PAKIET.H.125</t>
  </si>
  <si>
    <t>PAKIET.H.150</t>
  </si>
  <si>
    <t>PAKIET.I.125</t>
  </si>
  <si>
    <t>JEDNOSTRONNE SZARE</t>
  </si>
  <si>
    <t xml:space="preserve">WIRPLAST - WIĘCEK SPÓKŁA JAWNA       </t>
  </si>
  <si>
    <t>Wentylator WTL</t>
  </si>
  <si>
    <t>ASKV Anemostat naw/wyw kwadratowy</t>
  </si>
  <si>
    <t>ASK Anemostat kwadratowy naw/wyw</t>
  </si>
  <si>
    <t>ASV Anemostat naw/wyw. okrągły</t>
  </si>
  <si>
    <r>
      <t xml:space="preserve">   </t>
    </r>
    <r>
      <rPr>
        <b/>
        <sz val="11"/>
        <color theme="0"/>
        <rFont val="Calibri"/>
        <family val="2"/>
        <charset val="238"/>
        <scheme val="minor"/>
      </rPr>
      <t>PL</t>
    </r>
    <r>
      <rPr>
        <sz val="10"/>
        <color theme="0"/>
        <rFont val="Calibri"/>
        <family val="2"/>
        <charset val="238"/>
        <scheme val="minor"/>
      </rPr>
      <t xml:space="preserve">                                     </t>
    </r>
  </si>
  <si>
    <t xml:space="preserve">ul. Stawowa 9A, 42-287 Babienica        </t>
  </si>
  <si>
    <t>KDMIX12 - 3 x 4 szt. Kliny poziomujące MIX</t>
  </si>
  <si>
    <t>KDMIX45 - 3 x 15 szt. Kliny poziomujące MIX</t>
  </si>
  <si>
    <t>PD02ST48 - 48 szt. Podkładka dystansowa 2 mm</t>
  </si>
  <si>
    <t>PD03ST42 - 42 szt. Podkładka dystansowa 3 mm</t>
  </si>
  <si>
    <t>PD04ST36 - 36 szt. Podkładka dystansowa 4 mm</t>
  </si>
  <si>
    <t>PD05ST24 - 24 szt. Podkładka dystansowa 5 mm</t>
  </si>
  <si>
    <t>PD08ST18 - 18 szt. Podkładka dystansowa 8 mm</t>
  </si>
  <si>
    <t>PD10ST12 - 12 szt. Podkładka dystansowa 10 mm</t>
  </si>
  <si>
    <t>PD15ST12 - 12 szt. Podkładka dystansowa 15 mm</t>
  </si>
  <si>
    <t>PD20ST06 - 6 szt. Podkładka dystansowa 20 mm</t>
  </si>
  <si>
    <t>PD02ST48</t>
  </si>
  <si>
    <t>PD03ST42</t>
  </si>
  <si>
    <t>PD04ST36</t>
  </si>
  <si>
    <t>PD05ST24</t>
  </si>
  <si>
    <t>PD08ST18</t>
  </si>
  <si>
    <t>PD10ST12</t>
  </si>
  <si>
    <t>PD15ST12</t>
  </si>
  <si>
    <t>PD20ST06</t>
  </si>
  <si>
    <t>KD10ST24 - 24 szt. Klin poziomujący 10 x 38 x 77 mm</t>
  </si>
  <si>
    <t>KD15ST16 - 16 szt. Klin poziomujący 15 x 42 x 88 mm</t>
  </si>
  <si>
    <t>KD25ST08 - 8 szt. Klin poziomujący 25 x 43 x 140 mm</t>
  </si>
  <si>
    <t>KD10ST88 - 88 szt. Klin poziomujący 10 x 38 x 77 mm</t>
  </si>
  <si>
    <t>KD15ST56 - 56 szt. Klin poziomujący 15 x 42 x 88 mm</t>
  </si>
  <si>
    <t>KD25ST24 - 24 szt. Klin poziomujący 25 x 43 x 140 mm</t>
  </si>
  <si>
    <t>KD10ST24</t>
  </si>
  <si>
    <t>KD15ST16</t>
  </si>
  <si>
    <t>KD10ST88</t>
  </si>
  <si>
    <t>KD15ST56</t>
  </si>
  <si>
    <t>KD25ST24</t>
  </si>
  <si>
    <t>KD25ST08</t>
  </si>
  <si>
    <t>ARCELORMITTAL / ARMAT</t>
  </si>
  <si>
    <t>GLINMET / WISTAL</t>
  </si>
  <si>
    <t>Allano / Hera</t>
  </si>
  <si>
    <t>Vilano / Era</t>
  </si>
  <si>
    <t>Malta / Moderno</t>
  </si>
  <si>
    <t>Retto / Agrilla</t>
  </si>
  <si>
    <t>CEMBRIT / SWISSPEARL</t>
  </si>
  <si>
    <t>Optima</t>
  </si>
  <si>
    <t>EURONIT / ETERNIT BALTIC</t>
  </si>
  <si>
    <t>Viva / Duo / Liwia</t>
  </si>
  <si>
    <t>Puma / Duo P / Petra</t>
  </si>
  <si>
    <t>Eurofala B59</t>
  </si>
  <si>
    <t>Swisspearl W130-9</t>
  </si>
  <si>
    <t>Futura / TD 15</t>
  </si>
  <si>
    <t>Villa / Banga</t>
  </si>
  <si>
    <t>Ekofala / Klasika</t>
  </si>
  <si>
    <t>V</t>
  </si>
  <si>
    <t>Agro L</t>
  </si>
  <si>
    <t>Agro XL</t>
  </si>
  <si>
    <t>ARCELORMITTAL / ARMAT)</t>
  </si>
  <si>
    <t>BOX</t>
  </si>
  <si>
    <t>KDMIX180BOX - 3 x 60 szt. Kliny poziomujące MIX</t>
  </si>
  <si>
    <t>KDMIX180BOX</t>
  </si>
  <si>
    <t>PD02ST576BOX - 576 szt. Podkładka dystansowa 2 mm</t>
  </si>
  <si>
    <t>PD03ST420BOX - 420 szt. Podkładka dystansowa 3 mm</t>
  </si>
  <si>
    <t>PD04ST360BOX - 360 szt. Podkładka dystansowa 4 mm</t>
  </si>
  <si>
    <t>PD05ST240BOX - 240 szt. Podkładka dystansowa 5 mm</t>
  </si>
  <si>
    <t>PD08ST180BOX - 180 szt. Podkładka dystansowa 8 mm</t>
  </si>
  <si>
    <t>PD10ST120BOX - 120 szt. Podkładka dystansowa 10 mm</t>
  </si>
  <si>
    <t>PD15ST120BOX - 120 szt. Podkładka dystansowa 15 mm</t>
  </si>
  <si>
    <t>PD20ST72BOX - 72 szt. Podkładka dystansowa 20 mm</t>
  </si>
  <si>
    <t>PDMIX160BOX - 8 x 20 szt. Podkładka dystansowa MIX</t>
  </si>
  <si>
    <t>PDMIX192BOX - 8 x 24 szt. Podkładka dystansowa MIX</t>
  </si>
  <si>
    <t>PDMIX640BOX - 8 x 80 szt. Podkładka dystansowa MIX</t>
  </si>
  <si>
    <t>PD02ST576BOX</t>
  </si>
  <si>
    <t>PD03ST420BOX</t>
  </si>
  <si>
    <t>PD04ST360BOX</t>
  </si>
  <si>
    <t>PD05ST240BOX</t>
  </si>
  <si>
    <t>PD08ST180BOX</t>
  </si>
  <si>
    <t>PD10ST120BOX</t>
  </si>
  <si>
    <t>PD15ST120BOX</t>
  </si>
  <si>
    <t>PD20ST72BOX</t>
  </si>
  <si>
    <t>PDMIX160BOX</t>
  </si>
  <si>
    <t>PDMIX192BOX</t>
  </si>
  <si>
    <t>PDMIX640BOX</t>
  </si>
  <si>
    <t>P1831</t>
  </si>
  <si>
    <t>P1832</t>
  </si>
  <si>
    <r>
      <t xml:space="preserve">       Aktualizacja: 28.08.2023
       </t>
    </r>
    <r>
      <rPr>
        <b/>
        <sz val="8"/>
        <color theme="0"/>
        <rFont val="Calibri"/>
        <family val="2"/>
        <charset val="238"/>
        <scheme val="minor"/>
      </rPr>
      <t>Wersja 10</t>
    </r>
  </si>
  <si>
    <t>Bergamo</t>
  </si>
  <si>
    <t>Typ - 32</t>
  </si>
  <si>
    <t>Simpla</t>
  </si>
  <si>
    <t>Typ - 31</t>
  </si>
  <si>
    <t>BLACHY PŁASKIE NA RĄBEK</t>
  </si>
  <si>
    <t>Blachy płaskie na rąbek stojący</t>
  </si>
  <si>
    <t>A30 TAPEPUR 40mm x 3mm x 30mb</t>
  </si>
  <si>
    <t>A29 TAPEBUTYL 15mm x 1,5mm x 60mb</t>
  </si>
  <si>
    <t>KD10ST288BOX - 288 szt. Klin poziomujący 10 x 38 x 77 mm</t>
  </si>
  <si>
    <t>KD15ST192BOX - 192 szt. Klin poziomujący 15 x 42 x 88 mm</t>
  </si>
  <si>
    <t>KD10ST880BOX - 880 szt. Klin poziomujący 10 x 38 x 77 mm</t>
  </si>
  <si>
    <t>KD15ST560BOX - 560 szt. Klin poziomujący 15 x 42 x 88 mm</t>
  </si>
  <si>
    <t>KD25ST240BOX - 240 szt. Klin poziomujący 25 x 43 x 140 mm</t>
  </si>
  <si>
    <t>KDMIX450BOX - 3 x 150 szt. Kliny poziomujące MIX</t>
  </si>
  <si>
    <t>KD25ST96BOX - 96 szt. Klin poziomujący 25 x 43 x 140 mm</t>
  </si>
  <si>
    <t>KD10ST288BOX</t>
  </si>
  <si>
    <t>KD15ST192BOX</t>
  </si>
  <si>
    <t>KD25ST96BOX</t>
  </si>
  <si>
    <t>KD10ST880BOX</t>
  </si>
  <si>
    <t>KD15ST560BOX</t>
  </si>
  <si>
    <t>KD25ST240BOX</t>
  </si>
  <si>
    <t>KDMIX450BOX</t>
  </si>
  <si>
    <t>STAND</t>
  </si>
  <si>
    <t>KDSTANDBOX</t>
  </si>
  <si>
    <t>PDSTANDBOX</t>
  </si>
  <si>
    <t>MIXSTANDBOX</t>
  </si>
  <si>
    <t>KDSTANDBOX - WIROFIX STAND BOX KLINY DEKARSKIE</t>
  </si>
  <si>
    <t>MIXSTANDBOX - WIROFIX STAND BOX MIX</t>
  </si>
  <si>
    <t>PDSTANDBOX - WIROFIX STAND BOX PODKŁADKI DYSTANSOWE</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</si>
</sst>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
    <numFmt numFmtId="165" formatCode="0.0"/>
    <numFmt numFmtId="166" formatCode="#,##0.0"/>
  </numFmts>
  <fonts count="75">
    <font>
      <sz val="11"/>
      <color theme="1"/>
      <name val="Czcionka tekstu podstawowego"/>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zcionka tekstu podstawowego"/>
      <family val="2"/>
      <charset val="238"/>
    </font>
    <font>
      <sz val="11"/>
      <color theme="1"/>
      <name val="Calibri"/>
      <family val="2"/>
      <charset val="238"/>
      <scheme val="minor"/>
    </font>
    <font>
      <b/>
      <sz val="10"/>
      <color theme="1"/>
      <name val="Calibri"/>
      <family val="2"/>
      <charset val="238"/>
      <scheme val="minor"/>
    </font>
    <font>
      <sz val="10"/>
      <color theme="1"/>
      <name val="Calibri"/>
      <family val="2"/>
      <charset val="238"/>
      <scheme val="minor"/>
    </font>
    <font>
      <sz val="9"/>
      <color theme="1"/>
      <name val="Calibri"/>
      <family val="2"/>
      <charset val="238"/>
      <scheme val="minor"/>
    </font>
    <font>
      <sz val="12"/>
      <color theme="1"/>
      <name val="Calibri"/>
      <family val="2"/>
      <charset val="238"/>
    </font>
    <font>
      <b/>
      <sz val="11"/>
      <color theme="1"/>
      <name val="Calibri"/>
      <family val="2"/>
      <charset val="238"/>
      <scheme val="minor"/>
    </font>
    <font>
      <sz val="10"/>
      <color theme="1"/>
      <name val="Calibri"/>
      <family val="2"/>
      <charset val="238"/>
    </font>
    <font>
      <sz val="10"/>
      <color theme="0"/>
      <name val="Calibri"/>
      <family val="2"/>
      <charset val="238"/>
      <scheme val="minor"/>
    </font>
    <font>
      <sz val="12"/>
      <color theme="1"/>
      <name val="Calibri"/>
      <family val="2"/>
      <charset val="238"/>
      <scheme val="minor"/>
    </font>
    <font>
      <sz val="8"/>
      <color theme="1"/>
      <name val="Calibri"/>
      <family val="2"/>
      <charset val="238"/>
      <scheme val="minor"/>
    </font>
    <font>
      <b/>
      <sz val="12"/>
      <color theme="1"/>
      <name val="Calibri"/>
      <family val="2"/>
      <charset val="238"/>
      <scheme val="minor"/>
    </font>
    <font>
      <b/>
      <sz val="12"/>
      <color theme="0"/>
      <name val="Calibri"/>
      <family val="2"/>
      <charset val="238"/>
      <scheme val="minor"/>
    </font>
    <font>
      <b/>
      <sz val="12"/>
      <name val="Calibri"/>
      <family val="2"/>
      <charset val="238"/>
      <scheme val="minor"/>
    </font>
    <font>
      <sz val="12"/>
      <name val="Calibri"/>
      <family val="2"/>
      <charset val="238"/>
      <scheme val="minor"/>
    </font>
    <font>
      <u/>
      <sz val="9.9"/>
      <color theme="10"/>
      <name val="Czcionka tekstu podstawowego"/>
      <family val="2"/>
      <charset val="238"/>
    </font>
    <font>
      <b/>
      <sz val="11"/>
      <color theme="1"/>
      <name val="Czcionka tekstu podstawowego"/>
      <charset val="238"/>
    </font>
    <font>
      <b/>
      <sz val="18"/>
      <color theme="1"/>
      <name val="Czcionka tekstu podstawowego"/>
      <charset val="238"/>
    </font>
    <font>
      <u/>
      <sz val="12.1"/>
      <color theme="10"/>
      <name val="Calibri"/>
      <family val="2"/>
      <charset val="238"/>
    </font>
    <font>
      <b/>
      <sz val="9"/>
      <color theme="1"/>
      <name val="Calibri"/>
      <family val="2"/>
      <charset val="238"/>
      <scheme val="minor"/>
    </font>
    <font>
      <sz val="10"/>
      <name val="Calibri"/>
      <family val="2"/>
      <charset val="238"/>
      <scheme val="minor"/>
    </font>
    <font>
      <b/>
      <sz val="11"/>
      <name val="Calibri"/>
      <family val="2"/>
      <charset val="238"/>
      <scheme val="minor"/>
    </font>
    <font>
      <b/>
      <sz val="10"/>
      <name val="Calibri"/>
      <family val="2"/>
      <charset val="238"/>
      <scheme val="minor"/>
    </font>
    <font>
      <sz val="11"/>
      <color theme="1"/>
      <name val="Czcionka tekstu podstawowego"/>
      <charset val="238"/>
    </font>
    <font>
      <b/>
      <sz val="11"/>
      <color rgb="FFFF0000"/>
      <name val="Czcionka tekstu podstawowego"/>
      <charset val="238"/>
    </font>
    <font>
      <b/>
      <sz val="11"/>
      <color theme="3"/>
      <name val="Czcionka tekstu podstawowego"/>
      <charset val="238"/>
    </font>
    <font>
      <b/>
      <sz val="11"/>
      <color rgb="FF0070C0"/>
      <name val="Czcionka tekstu podstawowego"/>
      <charset val="238"/>
    </font>
    <font>
      <u/>
      <sz val="11"/>
      <color theme="1"/>
      <name val="Czcionka tekstu podstawowego"/>
      <charset val="238"/>
    </font>
    <font>
      <b/>
      <sz val="11"/>
      <color theme="3" tint="0.59999389629810485"/>
      <name val="Czcionka tekstu podstawowego"/>
      <charset val="238"/>
    </font>
    <font>
      <b/>
      <u/>
      <sz val="11"/>
      <color rgb="FFFF0000"/>
      <name val="Czcionka tekstu podstawowego"/>
      <charset val="238"/>
    </font>
    <font>
      <b/>
      <sz val="11"/>
      <color rgb="FF00B050"/>
      <name val="Czcionka tekstu podstawowego"/>
      <charset val="238"/>
    </font>
    <font>
      <b/>
      <u/>
      <sz val="11"/>
      <color theme="3" tint="0.59999389629810485"/>
      <name val="Czcionka tekstu podstawowego"/>
      <charset val="238"/>
    </font>
    <font>
      <b/>
      <sz val="11"/>
      <color rgb="FF00B0F0"/>
      <name val="Czcionka tekstu podstawowego"/>
      <charset val="238"/>
    </font>
    <font>
      <b/>
      <sz val="10"/>
      <color rgb="FF0070C0"/>
      <name val="Calibri"/>
      <family val="2"/>
      <charset val="238"/>
      <scheme val="minor"/>
    </font>
    <font>
      <b/>
      <sz val="11"/>
      <color rgb="FF0070C0"/>
      <name val="Calibri"/>
      <family val="2"/>
      <charset val="238"/>
      <scheme val="minor"/>
    </font>
    <font>
      <sz val="10"/>
      <name val="Calibri"/>
      <family val="2"/>
      <charset val="238"/>
    </font>
    <font>
      <sz val="10"/>
      <color theme="0"/>
      <name val="Calibri"/>
      <family val="2"/>
      <charset val="238"/>
    </font>
    <font>
      <b/>
      <sz val="10"/>
      <color rgb="FFC00000"/>
      <name val="Calibri"/>
      <family val="2"/>
      <charset val="238"/>
      <scheme val="minor"/>
    </font>
    <font>
      <sz val="10"/>
      <color rgb="FF000000"/>
      <name val="Calibri"/>
      <family val="2"/>
      <charset val="238"/>
    </font>
    <font>
      <sz val="10"/>
      <color rgb="FF000000"/>
      <name val="Calibri"/>
      <family val="2"/>
      <charset val="238"/>
      <scheme val="minor"/>
    </font>
    <font>
      <sz val="8"/>
      <name val="Czcionka tekstu podstawowego"/>
      <family val="2"/>
      <charset val="238"/>
    </font>
    <font>
      <b/>
      <sz val="16"/>
      <color theme="1"/>
      <name val="Calibri"/>
      <family val="2"/>
      <charset val="238"/>
      <scheme val="minor"/>
    </font>
    <font>
      <sz val="9"/>
      <color theme="1"/>
      <name val="Czcionka tekstu podstawowego"/>
      <family val="2"/>
      <charset val="238"/>
    </font>
    <font>
      <b/>
      <sz val="26"/>
      <color theme="1"/>
      <name val="Calibri"/>
      <family val="2"/>
      <charset val="238"/>
      <scheme val="minor"/>
    </font>
    <font>
      <sz val="26"/>
      <color theme="1"/>
      <name val="Calibri"/>
      <family val="2"/>
      <charset val="238"/>
      <scheme val="minor"/>
    </font>
    <font>
      <sz val="11"/>
      <color theme="3" tint="-0.499984740745262"/>
      <name val="Calibri"/>
      <family val="2"/>
      <charset val="238"/>
      <scheme val="minor"/>
    </font>
    <font>
      <sz val="10"/>
      <color theme="3" tint="-0.499984740745262"/>
      <name val="Calibri"/>
      <family val="2"/>
      <charset val="238"/>
      <scheme val="minor"/>
    </font>
    <font>
      <sz val="10"/>
      <color theme="1"/>
      <name val="Czcionka tekstu podstawowego"/>
      <family val="2"/>
      <charset val="238"/>
    </font>
    <font>
      <b/>
      <sz val="28"/>
      <color theme="1"/>
      <name val="Calibri"/>
      <family val="2"/>
      <charset val="238"/>
      <scheme val="minor"/>
    </font>
    <font>
      <b/>
      <sz val="12.5"/>
      <color theme="1"/>
      <name val="Calibri"/>
      <family val="2"/>
      <charset val="238"/>
      <scheme val="minor"/>
    </font>
    <font>
      <i/>
      <sz val="11"/>
      <color theme="1"/>
      <name val="Calibri"/>
      <family val="2"/>
      <charset val="238"/>
      <scheme val="minor"/>
    </font>
    <font>
      <sz val="11"/>
      <name val="Calibri"/>
      <family val="2"/>
      <charset val="238"/>
      <scheme val="minor"/>
    </font>
    <font>
      <sz val="12"/>
      <color theme="4" tint="0.39997558519241921"/>
      <name val="Calibri"/>
      <family val="2"/>
      <charset val="238"/>
      <scheme val="minor"/>
    </font>
    <font>
      <sz val="14"/>
      <color theme="0"/>
      <name val="Calibri"/>
      <family val="2"/>
      <charset val="238"/>
      <scheme val="minor"/>
    </font>
    <font>
      <b/>
      <sz val="8"/>
      <color theme="0"/>
      <name val="Calibri"/>
      <family val="2"/>
      <charset val="238"/>
      <scheme val="minor"/>
    </font>
    <font>
      <sz val="11"/>
      <color theme="4" tint="0.39997558519241921"/>
      <name val="Calibri"/>
      <family val="2"/>
      <charset val="238"/>
      <scheme val="minor"/>
    </font>
    <font>
      <b/>
      <sz val="11"/>
      <color theme="0"/>
      <name val="Calibri"/>
      <family val="2"/>
      <charset val="238"/>
      <scheme val="minor"/>
    </font>
    <font>
      <sz val="11"/>
      <color theme="0"/>
      <name val="Calibri"/>
      <family val="2"/>
      <charset val="238"/>
      <scheme val="minor"/>
    </font>
    <font>
      <b/>
      <sz val="10"/>
      <color theme="0"/>
      <name val="Calibri"/>
      <family val="2"/>
      <charset val="238"/>
      <scheme val="minor"/>
    </font>
    <font>
      <sz val="12"/>
      <color theme="0"/>
      <name val="Calibri"/>
      <family val="2"/>
      <charset val="238"/>
      <scheme val="minor"/>
    </font>
    <font>
      <sz val="11"/>
      <color theme="0"/>
      <name val="Czcionka tekstu podstawowego"/>
      <family val="2"/>
      <charset val="238"/>
    </font>
  </fonts>
  <fills count="43">
    <fill>
      <patternFill patternType="none"/>
    </fill>
    <fill>
      <patternFill patternType="gray125"/>
    </fill>
    <fill>
      <patternFill patternType="solid">
        <fgColor theme="3" tint="0.79998168889431442"/>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3" tint="-0.499984740745262"/>
        <bgColor indexed="64"/>
      </patternFill>
    </fill>
    <fill>
      <patternFill patternType="solid">
        <fgColor rgb="FF00B050"/>
        <bgColor indexed="64"/>
      </patternFill>
    </fill>
    <fill>
      <patternFill patternType="solid">
        <fgColor rgb="FF002060"/>
        <bgColor indexed="64"/>
      </patternFill>
    </fill>
    <fill>
      <patternFill patternType="solid">
        <fgColor theme="0"/>
        <bgColor indexed="64"/>
      </patternFill>
    </fill>
    <fill>
      <patternFill patternType="solid">
        <fgColor theme="4" tint="0.79998168889431442"/>
        <bgColor indexed="64"/>
      </patternFill>
    </fill>
    <fill>
      <patternFill patternType="solid">
        <fgColor rgb="FF00B0F0"/>
        <bgColor indexed="64"/>
      </patternFill>
    </fill>
    <fill>
      <patternFill patternType="solid">
        <fgColor rgb="FF7030A0"/>
        <bgColor indexed="64"/>
      </patternFill>
    </fill>
    <fill>
      <patternFill patternType="solid">
        <fgColor theme="3" tint="-0.499984740745262"/>
        <bgColor rgb="FFFFFFCC"/>
      </patternFill>
    </fill>
    <fill>
      <patternFill patternType="solid">
        <fgColor rgb="FFFF0000"/>
        <bgColor indexed="64"/>
      </patternFill>
    </fill>
    <fill>
      <patternFill patternType="solid">
        <fgColor theme="5" tint="-0.249977111117893"/>
        <bgColor indexed="64"/>
      </patternFill>
    </fill>
    <fill>
      <patternFill patternType="solid">
        <fgColor rgb="FFFFC000"/>
        <bgColor indexed="64"/>
      </patternFill>
    </fill>
    <fill>
      <patternFill patternType="solid">
        <fgColor rgb="FF92D050"/>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5" tint="0.39997558519241921"/>
        <bgColor indexed="64"/>
      </patternFill>
    </fill>
    <fill>
      <patternFill patternType="solid">
        <fgColor rgb="FFFFFF00"/>
        <bgColor indexed="64"/>
      </patternFill>
    </fill>
    <fill>
      <patternFill patternType="solid">
        <fgColor theme="5" tint="0.59999389629810485"/>
        <bgColor indexed="64"/>
      </patternFill>
    </fill>
    <fill>
      <patternFill patternType="solid">
        <fgColor rgb="FF0070C0"/>
        <bgColor indexed="64"/>
      </patternFill>
    </fill>
    <fill>
      <patternFill patternType="solid">
        <fgColor rgb="FF3BFE06"/>
        <bgColor indexed="64"/>
      </patternFill>
    </fill>
    <fill>
      <patternFill patternType="solid">
        <fgColor rgb="FFFF21E5"/>
        <bgColor indexed="64"/>
      </patternFill>
    </fill>
    <fill>
      <patternFill patternType="solid">
        <fgColor theme="9" tint="0.59999389629810485"/>
        <bgColor indexed="64"/>
      </patternFill>
    </fill>
    <fill>
      <patternFill patternType="solid">
        <fgColor rgb="FFFF99FF"/>
        <bgColor indexed="64"/>
      </patternFill>
    </fill>
    <fill>
      <patternFill patternType="solid">
        <fgColor theme="8" tint="0.79998168889431442"/>
        <bgColor indexed="64"/>
      </patternFill>
    </fill>
    <fill>
      <patternFill patternType="solid">
        <fgColor theme="2" tint="-0.499984740745262"/>
        <bgColor indexed="64"/>
      </patternFill>
    </fill>
    <fill>
      <patternFill patternType="solid">
        <fgColor theme="9" tint="0.39997558519241921"/>
        <bgColor indexed="64"/>
      </patternFill>
    </fill>
    <fill>
      <patternFill patternType="solid">
        <fgColor rgb="FFFFE5FF"/>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tint="-0.499984740745262"/>
        <bgColor indexed="64"/>
      </patternFill>
    </fill>
    <fill>
      <patternFill patternType="solid">
        <fgColor theme="3" tint="0.39997558519241921"/>
        <bgColor indexed="64"/>
      </patternFill>
    </fill>
    <fill>
      <patternFill patternType="solid">
        <fgColor theme="1" tint="0.14999847407452621"/>
        <bgColor indexed="64"/>
      </patternFill>
    </fill>
    <fill>
      <patternFill patternType="solid">
        <fgColor theme="7" tint="-0.249977111117893"/>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rgb="FF2B2A28"/>
        <bgColor indexed="64"/>
      </patternFill>
    </fill>
    <fill>
      <patternFill patternType="solid">
        <fgColor rgb="FF1F4E78"/>
        <bgColor indexed="64"/>
      </patternFill>
    </fill>
  </fills>
  <borders count="60">
    <border>
      <left/>
      <right/>
      <top/>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bottom style="medium">
        <color indexed="64"/>
      </bottom>
      <diagonal/>
    </border>
    <border>
      <left/>
      <right/>
      <top style="thin">
        <color indexed="64"/>
      </top>
      <bottom/>
      <diagonal/>
    </border>
    <border>
      <left/>
      <right style="thin">
        <color indexed="64"/>
      </right>
      <top/>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top style="thin">
        <color indexed="64"/>
      </top>
      <bottom style="medium">
        <color indexed="64"/>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thin">
        <color indexed="64"/>
      </left>
      <right style="thin">
        <color indexed="64"/>
      </right>
      <top/>
      <bottom/>
      <diagonal/>
    </border>
    <border>
      <left/>
      <right/>
      <top/>
      <bottom style="thin">
        <color theme="0"/>
      </bottom>
      <diagonal/>
    </border>
    <border>
      <left/>
      <right/>
      <top style="thin">
        <color theme="0"/>
      </top>
      <bottom style="thin">
        <color theme="0"/>
      </bottom>
      <diagonal/>
    </border>
    <border>
      <left/>
      <right/>
      <top style="thin">
        <color theme="0"/>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diagonal/>
    </border>
  </borders>
  <cellStyleXfs count="18">
    <xf numFmtId="0" fontId="0" fillId="0" borderId="0"/>
    <xf numFmtId="0" fontId="15" fillId="0" borderId="0"/>
    <xf numFmtId="0" fontId="29"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9" fontId="15" fillId="0" borderId="0" applyFont="0" applyFill="0" applyBorder="0" applyAlignment="0" applyProtection="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595">
    <xf numFmtId="0" fontId="0" fillId="0" borderId="0" xfId="0"/>
    <xf numFmtId="0" fontId="17" fillId="0" borderId="0" xfId="0" applyFont="1"/>
    <xf numFmtId="0" fontId="16" fillId="2" borderId="13" xfId="0" applyFont="1" applyFill="1" applyBorder="1" applyAlignment="1">
      <alignment vertical="center" wrapText="1"/>
    </xf>
    <xf numFmtId="0" fontId="17" fillId="5" borderId="0" xfId="0" applyFont="1" applyFill="1"/>
    <xf numFmtId="0" fontId="17" fillId="0" borderId="0" xfId="0" applyFont="1" applyAlignment="1">
      <alignment horizontal="left"/>
    </xf>
    <xf numFmtId="0" fontId="17" fillId="0" borderId="0" xfId="0" applyFont="1" applyAlignment="1">
      <alignment horizontal="center"/>
    </xf>
    <xf numFmtId="0" fontId="17" fillId="7" borderId="0" xfId="0" applyFont="1" applyFill="1"/>
    <xf numFmtId="0" fontId="17" fillId="0" borderId="0" xfId="0" applyFont="1" applyProtection="1">
      <protection hidden="1"/>
    </xf>
    <xf numFmtId="0" fontId="18" fillId="4" borderId="3" xfId="0" applyFont="1" applyFill="1" applyBorder="1" applyAlignment="1" applyProtection="1">
      <alignment horizontal="center"/>
      <protection locked="0"/>
    </xf>
    <xf numFmtId="0" fontId="0" fillId="5" borderId="0" xfId="0" applyFill="1"/>
    <xf numFmtId="0" fontId="15" fillId="4" borderId="0" xfId="0" applyFont="1" applyFill="1" applyProtection="1">
      <protection locked="0"/>
    </xf>
    <xf numFmtId="0" fontId="17" fillId="4" borderId="0" xfId="0" applyFont="1" applyFill="1"/>
    <xf numFmtId="0" fontId="15" fillId="4" borderId="0" xfId="0" applyFont="1" applyFill="1" applyAlignment="1" applyProtection="1">
      <alignment vertical="top"/>
      <protection locked="0"/>
    </xf>
    <xf numFmtId="0" fontId="16" fillId="5" borderId="0" xfId="0" applyFont="1" applyFill="1" applyAlignment="1">
      <alignment horizontal="center" vertical="center" wrapText="1"/>
    </xf>
    <xf numFmtId="0" fontId="18" fillId="5" borderId="0" xfId="0" applyFont="1" applyFill="1" applyAlignment="1" applyProtection="1">
      <alignment horizontal="center"/>
      <protection hidden="1"/>
    </xf>
    <xf numFmtId="0" fontId="18" fillId="5" borderId="0" xfId="0" applyFont="1" applyFill="1" applyProtection="1">
      <protection hidden="1"/>
    </xf>
    <xf numFmtId="0" fontId="17" fillId="5" borderId="0" xfId="0" applyFont="1" applyFill="1" applyProtection="1">
      <protection locked="0"/>
    </xf>
    <xf numFmtId="0" fontId="17" fillId="5" borderId="0" xfId="0" applyFont="1" applyFill="1" applyAlignment="1">
      <alignment horizontal="center"/>
    </xf>
    <xf numFmtId="0" fontId="17" fillId="5" borderId="0" xfId="0" applyFont="1" applyFill="1" applyAlignment="1">
      <alignment horizontal="left"/>
    </xf>
    <xf numFmtId="0" fontId="16" fillId="4" borderId="0" xfId="0" applyFont="1" applyFill="1" applyAlignment="1">
      <alignment vertical="center" wrapText="1"/>
    </xf>
    <xf numFmtId="0" fontId="17" fillId="4" borderId="0" xfId="0" applyFont="1" applyFill="1" applyProtection="1">
      <protection locked="0"/>
    </xf>
    <xf numFmtId="0" fontId="18" fillId="0" borderId="7" xfId="0" applyFont="1" applyBorder="1" applyProtection="1">
      <protection locked="0"/>
    </xf>
    <xf numFmtId="0" fontId="18" fillId="0" borderId="7" xfId="0" applyFont="1" applyBorder="1" applyAlignment="1" applyProtection="1">
      <alignment horizontal="center"/>
      <protection locked="0"/>
    </xf>
    <xf numFmtId="0" fontId="16" fillId="3" borderId="10" xfId="0" applyFont="1" applyFill="1" applyBorder="1" applyAlignment="1">
      <alignment vertical="center" wrapText="1"/>
    </xf>
    <xf numFmtId="0" fontId="30" fillId="0" borderId="0" xfId="0" applyFont="1"/>
    <xf numFmtId="0" fontId="0" fillId="0" borderId="0" xfId="0" quotePrefix="1"/>
    <xf numFmtId="0" fontId="17" fillId="5" borderId="0" xfId="0" applyFont="1" applyFill="1" applyProtection="1">
      <protection hidden="1"/>
    </xf>
    <xf numFmtId="0" fontId="17" fillId="5" borderId="0" xfId="0" applyFont="1" applyFill="1" applyAlignment="1" applyProtection="1">
      <alignment horizontal="center"/>
      <protection hidden="1"/>
    </xf>
    <xf numFmtId="0" fontId="17" fillId="5" borderId="0" xfId="0" applyFont="1" applyFill="1" applyAlignment="1" applyProtection="1">
      <alignment horizontal="left"/>
      <protection hidden="1"/>
    </xf>
    <xf numFmtId="0" fontId="15" fillId="5" borderId="0" xfId="0" applyFont="1" applyFill="1" applyProtection="1">
      <protection hidden="1"/>
    </xf>
    <xf numFmtId="0" fontId="20" fillId="5" borderId="0" xfId="0" applyFont="1" applyFill="1" applyProtection="1">
      <protection hidden="1"/>
    </xf>
    <xf numFmtId="0" fontId="20" fillId="5" borderId="0" xfId="0" applyFont="1" applyFill="1" applyAlignment="1" applyProtection="1">
      <alignment horizontal="right" indent="1"/>
      <protection hidden="1"/>
    </xf>
    <xf numFmtId="0" fontId="15" fillId="5" borderId="0" xfId="0" applyFont="1" applyFill="1" applyAlignment="1" applyProtection="1">
      <alignment horizontal="right" indent="1"/>
      <protection hidden="1"/>
    </xf>
    <xf numFmtId="0" fontId="15" fillId="5" borderId="0" xfId="0" applyFont="1" applyFill="1" applyAlignment="1" applyProtection="1">
      <alignment vertical="top"/>
      <protection hidden="1"/>
    </xf>
    <xf numFmtId="0" fontId="15" fillId="5" borderId="0" xfId="0" applyFont="1" applyFill="1" applyAlignment="1" applyProtection="1">
      <alignment horizontal="right" vertical="center" indent="1"/>
      <protection hidden="1"/>
    </xf>
    <xf numFmtId="0" fontId="16" fillId="5" borderId="0" xfId="0" applyFont="1" applyFill="1" applyAlignment="1" applyProtection="1">
      <alignment vertical="center" wrapText="1"/>
      <protection hidden="1"/>
    </xf>
    <xf numFmtId="0" fontId="16" fillId="2" borderId="4" xfId="0" applyFont="1" applyFill="1" applyBorder="1" applyAlignment="1" applyProtection="1">
      <alignment vertical="center" wrapText="1"/>
      <protection hidden="1"/>
    </xf>
    <xf numFmtId="0" fontId="16" fillId="5" borderId="0" xfId="0" applyFont="1" applyFill="1" applyAlignment="1" applyProtection="1">
      <alignment horizontal="center" vertical="center"/>
      <protection hidden="1"/>
    </xf>
    <xf numFmtId="0" fontId="16" fillId="5" borderId="0" xfId="0" applyFont="1" applyFill="1" applyAlignment="1" applyProtection="1">
      <alignment horizontal="center" vertical="center" wrapText="1"/>
      <protection hidden="1"/>
    </xf>
    <xf numFmtId="0" fontId="17" fillId="5" borderId="0" xfId="0" applyFont="1" applyFill="1" applyAlignment="1" applyProtection="1">
      <alignment horizontal="right"/>
      <protection hidden="1"/>
    </xf>
    <xf numFmtId="0" fontId="18" fillId="4" borderId="3" xfId="0" applyFont="1" applyFill="1" applyBorder="1" applyAlignment="1" applyProtection="1">
      <alignment horizontal="left"/>
      <protection locked="0"/>
    </xf>
    <xf numFmtId="0" fontId="18" fillId="0" borderId="8" xfId="0" applyFont="1" applyBorder="1" applyAlignment="1" applyProtection="1">
      <alignment horizontal="left"/>
      <protection locked="0"/>
    </xf>
    <xf numFmtId="0" fontId="18" fillId="0" borderId="7" xfId="0" applyFont="1" applyBorder="1" applyAlignment="1" applyProtection="1">
      <alignment horizontal="left"/>
      <protection locked="0"/>
    </xf>
    <xf numFmtId="0" fontId="33" fillId="0" borderId="3" xfId="0" applyFont="1" applyBorder="1" applyProtection="1">
      <protection hidden="1"/>
    </xf>
    <xf numFmtId="0" fontId="33" fillId="4" borderId="3" xfId="0" applyFont="1" applyFill="1" applyBorder="1" applyProtection="1">
      <protection hidden="1"/>
    </xf>
    <xf numFmtId="3" fontId="18" fillId="0" borderId="7" xfId="0" applyNumberFormat="1" applyFont="1" applyBorder="1" applyProtection="1">
      <protection locked="0"/>
    </xf>
    <xf numFmtId="3" fontId="18" fillId="4" borderId="3" xfId="0" applyNumberFormat="1" applyFont="1" applyFill="1" applyBorder="1" applyProtection="1">
      <protection locked="0"/>
    </xf>
    <xf numFmtId="0" fontId="34" fillId="2" borderId="11" xfId="0" applyFont="1" applyFill="1" applyBorder="1" applyAlignment="1" applyProtection="1">
      <alignment vertical="center" wrapText="1"/>
      <protection hidden="1"/>
    </xf>
    <xf numFmtId="0" fontId="36" fillId="9" borderId="6" xfId="0" applyFont="1" applyFill="1" applyBorder="1" applyAlignment="1" applyProtection="1">
      <alignment horizontal="center" vertical="center" wrapText="1"/>
      <protection hidden="1"/>
    </xf>
    <xf numFmtId="0" fontId="38" fillId="0" borderId="0" xfId="0" applyFont="1"/>
    <xf numFmtId="0" fontId="39" fillId="0" borderId="0" xfId="0" applyFont="1"/>
    <xf numFmtId="0" fontId="17" fillId="5" borderId="0" xfId="0" quotePrefix="1" applyFont="1" applyFill="1"/>
    <xf numFmtId="0" fontId="18" fillId="5" borderId="0" xfId="0" applyFont="1" applyFill="1" applyAlignment="1">
      <alignment vertical="center"/>
    </xf>
    <xf numFmtId="49" fontId="18" fillId="12" borderId="3" xfId="0" applyNumberFormat="1" applyFont="1" applyFill="1" applyBorder="1" applyAlignment="1">
      <alignment horizontal="left"/>
    </xf>
    <xf numFmtId="0" fontId="17" fillId="5" borderId="0" xfId="0" applyFont="1" applyFill="1" applyBorder="1"/>
    <xf numFmtId="0" fontId="18" fillId="12" borderId="3" xfId="0" applyFont="1" applyFill="1" applyBorder="1" applyAlignment="1">
      <alignment horizontal="left"/>
    </xf>
    <xf numFmtId="0" fontId="18" fillId="12" borderId="3" xfId="0" applyFont="1" applyFill="1" applyBorder="1" applyAlignment="1">
      <alignment horizontal="left" wrapText="1"/>
    </xf>
    <xf numFmtId="0" fontId="17" fillId="5" borderId="2" xfId="0" applyFont="1" applyFill="1" applyBorder="1"/>
    <xf numFmtId="0" fontId="18" fillId="5" borderId="0" xfId="0" applyFont="1" applyFill="1"/>
    <xf numFmtId="0" fontId="18" fillId="5" borderId="3" xfId="0" applyFont="1" applyFill="1" applyBorder="1" applyAlignment="1">
      <alignment horizontal="left"/>
    </xf>
    <xf numFmtId="0" fontId="17" fillId="5" borderId="15" xfId="0" applyFont="1" applyFill="1" applyBorder="1"/>
    <xf numFmtId="0" fontId="17" fillId="0" borderId="0" xfId="0" applyFont="1" applyFill="1" applyAlignment="1">
      <alignment horizontal="left" indent="1"/>
    </xf>
    <xf numFmtId="0" fontId="17" fillId="0" borderId="0" xfId="0" applyFont="1" applyFill="1"/>
    <xf numFmtId="0" fontId="17" fillId="0" borderId="0" xfId="0" applyFont="1" applyFill="1" applyAlignment="1">
      <alignment horizontal="left"/>
    </xf>
    <xf numFmtId="0" fontId="17" fillId="0" borderId="0" xfId="0" applyFont="1" applyFill="1" applyAlignment="1">
      <alignment horizontal="left" vertical="top"/>
    </xf>
    <xf numFmtId="0" fontId="17" fillId="0" borderId="0" xfId="0" applyFont="1" applyFill="1" applyAlignment="1">
      <alignment horizontal="left" vertical="center"/>
    </xf>
    <xf numFmtId="0" fontId="17" fillId="0" borderId="0" xfId="0" quotePrefix="1" applyFont="1" applyFill="1"/>
    <xf numFmtId="0" fontId="31" fillId="0" borderId="0" xfId="0" applyFont="1" applyAlignment="1"/>
    <xf numFmtId="0" fontId="38" fillId="0" borderId="0" xfId="0" quotePrefix="1" applyFont="1"/>
    <xf numFmtId="0" fontId="38" fillId="0" borderId="0" xfId="0" applyFont="1" applyAlignment="1">
      <alignment vertical="center"/>
    </xf>
    <xf numFmtId="0" fontId="18" fillId="0" borderId="0" xfId="0" applyFont="1" applyFill="1" applyAlignment="1">
      <alignment vertical="center"/>
    </xf>
    <xf numFmtId="0" fontId="17" fillId="0" borderId="2" xfId="0" applyFont="1" applyFill="1" applyBorder="1"/>
    <xf numFmtId="0" fontId="18" fillId="0" borderId="2" xfId="0" applyFont="1" applyFill="1" applyBorder="1" applyAlignment="1">
      <alignment vertical="center"/>
    </xf>
    <xf numFmtId="0" fontId="17" fillId="0" borderId="2" xfId="0" quotePrefix="1" applyFont="1" applyFill="1" applyBorder="1"/>
    <xf numFmtId="0" fontId="17" fillId="0" borderId="15" xfId="0" applyFont="1" applyFill="1" applyBorder="1"/>
    <xf numFmtId="0" fontId="17" fillId="13" borderId="0" xfId="0" applyFont="1" applyFill="1"/>
    <xf numFmtId="0" fontId="17" fillId="0" borderId="0" xfId="0" applyFont="1" applyFill="1" applyBorder="1"/>
    <xf numFmtId="0" fontId="18" fillId="0" borderId="8" xfId="0" applyFont="1" applyFill="1" applyBorder="1" applyAlignment="1">
      <alignment horizontal="left"/>
    </xf>
    <xf numFmtId="49" fontId="18" fillId="0" borderId="8" xfId="0" applyNumberFormat="1" applyFont="1" applyFill="1" applyBorder="1" applyAlignment="1">
      <alignment horizontal="left"/>
    </xf>
    <xf numFmtId="0" fontId="18" fillId="0" borderId="33" xfId="0" applyFont="1" applyFill="1" applyBorder="1" applyAlignment="1">
      <alignment horizontal="left"/>
    </xf>
    <xf numFmtId="0" fontId="17" fillId="0" borderId="0" xfId="0" quotePrefix="1" applyFont="1" applyFill="1" applyBorder="1"/>
    <xf numFmtId="49" fontId="18" fillId="0" borderId="16" xfId="0" applyNumberFormat="1" applyFont="1" applyFill="1" applyBorder="1" applyAlignment="1">
      <alignment horizontal="left"/>
    </xf>
    <xf numFmtId="49" fontId="18" fillId="0" borderId="0" xfId="0" applyNumberFormat="1" applyFont="1" applyFill="1" applyBorder="1" applyAlignment="1">
      <alignment horizontal="left"/>
    </xf>
    <xf numFmtId="0" fontId="18" fillId="0" borderId="0" xfId="0" applyFont="1" applyFill="1" applyBorder="1" applyAlignment="1">
      <alignment horizontal="left"/>
    </xf>
    <xf numFmtId="0" fontId="18" fillId="0" borderId="0" xfId="0" applyFont="1" applyFill="1" applyBorder="1" applyAlignment="1">
      <alignment horizontal="left" wrapText="1"/>
    </xf>
    <xf numFmtId="0" fontId="18" fillId="0" borderId="2" xfId="0" applyFont="1" applyFill="1" applyBorder="1" applyAlignment="1">
      <alignment horizontal="left"/>
    </xf>
    <xf numFmtId="0" fontId="18" fillId="0" borderId="2" xfId="0" applyFont="1" applyFill="1" applyBorder="1" applyAlignment="1">
      <alignment horizontal="left" wrapText="1"/>
    </xf>
    <xf numFmtId="49" fontId="18" fillId="0" borderId="2" xfId="0" applyNumberFormat="1" applyFont="1" applyFill="1" applyBorder="1" applyAlignment="1">
      <alignment horizontal="left"/>
    </xf>
    <xf numFmtId="49" fontId="18" fillId="0" borderId="23" xfId="0" applyNumberFormat="1" applyFont="1" applyFill="1" applyBorder="1" applyAlignment="1">
      <alignment horizontal="left"/>
    </xf>
    <xf numFmtId="0" fontId="17" fillId="0" borderId="22" xfId="0" applyFont="1" applyFill="1" applyBorder="1"/>
    <xf numFmtId="49" fontId="18" fillId="0" borderId="33" xfId="0" applyNumberFormat="1" applyFont="1" applyFill="1" applyBorder="1" applyAlignment="1">
      <alignment horizontal="left"/>
    </xf>
    <xf numFmtId="0" fontId="17" fillId="0" borderId="19" xfId="0" applyFont="1" applyFill="1" applyBorder="1"/>
    <xf numFmtId="0" fontId="17" fillId="0" borderId="4" xfId="0" applyFont="1" applyFill="1" applyBorder="1"/>
    <xf numFmtId="0" fontId="17" fillId="0" borderId="33" xfId="0" applyFont="1" applyFill="1" applyBorder="1"/>
    <xf numFmtId="0" fontId="17" fillId="0" borderId="8" xfId="0" applyFont="1" applyFill="1" applyBorder="1"/>
    <xf numFmtId="0" fontId="17" fillId="0" borderId="4" xfId="0" quotePrefix="1" applyFont="1" applyFill="1" applyBorder="1"/>
    <xf numFmtId="0" fontId="18" fillId="0" borderId="23" xfId="0" applyFont="1" applyFill="1" applyBorder="1" applyAlignment="1">
      <alignment horizontal="left"/>
    </xf>
    <xf numFmtId="0" fontId="21" fillId="0" borderId="3" xfId="0" applyFont="1" applyFill="1" applyBorder="1" applyAlignment="1">
      <alignment vertical="center"/>
    </xf>
    <xf numFmtId="0" fontId="49" fillId="0" borderId="3" xfId="0" applyFont="1" applyFill="1" applyBorder="1" applyAlignment="1">
      <alignment vertical="center"/>
    </xf>
    <xf numFmtId="0" fontId="50" fillId="0" borderId="3" xfId="0" applyFont="1" applyFill="1" applyBorder="1" applyAlignment="1">
      <alignment vertical="center"/>
    </xf>
    <xf numFmtId="0" fontId="52" fillId="0" borderId="0" xfId="0" applyFont="1" applyAlignment="1">
      <alignment horizontal="left" indent="2"/>
    </xf>
    <xf numFmtId="0" fontId="52" fillId="0" borderId="0" xfId="0" applyFont="1"/>
    <xf numFmtId="0" fontId="14" fillId="0" borderId="0" xfId="0" applyFont="1" applyFill="1"/>
    <xf numFmtId="0" fontId="0" fillId="0" borderId="0" xfId="0" applyFill="1"/>
    <xf numFmtId="0" fontId="23" fillId="0" borderId="0" xfId="0" applyFont="1" applyFill="1"/>
    <xf numFmtId="0" fontId="14" fillId="0" borderId="0" xfId="0" applyFont="1" applyFill="1" applyAlignment="1">
      <alignment horizontal="left" vertical="top"/>
    </xf>
    <xf numFmtId="0" fontId="0" fillId="0" borderId="0" xfId="0" applyFill="1" applyAlignment="1">
      <alignment horizontal="left" vertical="top"/>
    </xf>
    <xf numFmtId="0" fontId="14" fillId="0" borderId="0" xfId="0" applyFont="1" applyFill="1" applyAlignment="1">
      <alignment horizontal="left" vertical="center"/>
    </xf>
    <xf numFmtId="0" fontId="0" fillId="0" borderId="0" xfId="0" applyFill="1" applyAlignment="1">
      <alignment horizontal="left" vertical="center"/>
    </xf>
    <xf numFmtId="0" fontId="14" fillId="0" borderId="0" xfId="0" applyFont="1" applyFill="1" applyAlignment="1">
      <alignment horizontal="left"/>
    </xf>
    <xf numFmtId="49" fontId="18" fillId="0" borderId="3" xfId="0" applyNumberFormat="1" applyFont="1" applyFill="1" applyBorder="1" applyAlignment="1">
      <alignment horizontal="left"/>
    </xf>
    <xf numFmtId="0" fontId="18" fillId="0" borderId="3" xfId="0" applyFont="1" applyFill="1" applyBorder="1" applyAlignment="1">
      <alignment horizontal="left" wrapText="1"/>
    </xf>
    <xf numFmtId="0" fontId="18" fillId="0" borderId="3" xfId="0" applyFont="1" applyFill="1" applyBorder="1" applyAlignment="1">
      <alignment horizontal="left"/>
    </xf>
    <xf numFmtId="0" fontId="0" fillId="0" borderId="0" xfId="0" quotePrefix="1" applyFill="1" applyAlignment="1">
      <alignment horizontal="left" vertical="top"/>
    </xf>
    <xf numFmtId="0" fontId="17" fillId="0" borderId="3" xfId="0" applyFont="1" applyFill="1" applyBorder="1"/>
    <xf numFmtId="0" fontId="0" fillId="0" borderId="3" xfId="0" applyFill="1" applyBorder="1"/>
    <xf numFmtId="0" fontId="17" fillId="15" borderId="0" xfId="0" applyFont="1" applyFill="1" applyAlignment="1">
      <alignment horizontal="right"/>
    </xf>
    <xf numFmtId="0" fontId="17" fillId="15" borderId="0" xfId="0" applyFont="1" applyFill="1"/>
    <xf numFmtId="0" fontId="17" fillId="13" borderId="2" xfId="0" applyFont="1" applyFill="1" applyBorder="1" applyAlignment="1">
      <alignment horizontal="right"/>
    </xf>
    <xf numFmtId="0" fontId="17" fillId="15" borderId="0" xfId="0" applyFont="1" applyFill="1" applyAlignment="1">
      <alignment horizontal="left" indent="1"/>
    </xf>
    <xf numFmtId="0" fontId="16" fillId="0" borderId="2" xfId="0" applyFont="1" applyFill="1" applyBorder="1" applyAlignment="1">
      <alignment horizontal="right"/>
    </xf>
    <xf numFmtId="0" fontId="17" fillId="17" borderId="0" xfId="0" applyFont="1" applyFill="1" applyAlignment="1">
      <alignment horizontal="left"/>
    </xf>
    <xf numFmtId="0" fontId="17" fillId="18" borderId="0" xfId="0" applyFont="1" applyFill="1" applyAlignment="1">
      <alignment horizontal="left"/>
    </xf>
    <xf numFmtId="0" fontId="17" fillId="19" borderId="0" xfId="0" applyFont="1" applyFill="1" applyAlignment="1">
      <alignment horizontal="left"/>
    </xf>
    <xf numFmtId="0" fontId="53" fillId="0" borderId="0" xfId="0" applyFont="1"/>
    <xf numFmtId="0" fontId="17" fillId="0" borderId="0" xfId="0" applyFont="1" applyFill="1" applyBorder="1" applyAlignment="1">
      <alignment horizontal="left" vertical="top"/>
    </xf>
    <xf numFmtId="0" fontId="13" fillId="20" borderId="0" xfId="0" applyFont="1" applyFill="1"/>
    <xf numFmtId="0" fontId="13" fillId="0" borderId="0" xfId="0" applyFont="1" applyFill="1"/>
    <xf numFmtId="0" fontId="14" fillId="0" borderId="0" xfId="0" applyFont="1" applyFill="1" applyBorder="1" applyAlignment="1">
      <alignment horizontal="left" vertical="center"/>
    </xf>
    <xf numFmtId="0" fontId="18" fillId="21" borderId="0" xfId="0" applyFont="1" applyFill="1" applyAlignment="1">
      <alignment vertical="center"/>
    </xf>
    <xf numFmtId="0" fontId="17" fillId="21" borderId="0" xfId="0" applyFont="1" applyFill="1"/>
    <xf numFmtId="0" fontId="18" fillId="21" borderId="2" xfId="0" applyFont="1" applyFill="1" applyBorder="1" applyAlignment="1">
      <alignment vertical="center"/>
    </xf>
    <xf numFmtId="0" fontId="17" fillId="21" borderId="2" xfId="0" applyFont="1" applyFill="1" applyBorder="1"/>
    <xf numFmtId="0" fontId="18" fillId="21" borderId="33" xfId="0" applyFont="1" applyFill="1" applyBorder="1" applyAlignment="1">
      <alignment vertical="center"/>
    </xf>
    <xf numFmtId="0" fontId="17" fillId="21" borderId="19" xfId="0" applyFont="1" applyFill="1" applyBorder="1"/>
    <xf numFmtId="0" fontId="17" fillId="21" borderId="4" xfId="0" applyFont="1" applyFill="1" applyBorder="1"/>
    <xf numFmtId="0" fontId="18" fillId="21" borderId="23" xfId="0" applyFont="1" applyFill="1" applyBorder="1" applyAlignment="1">
      <alignment vertical="center"/>
    </xf>
    <xf numFmtId="0" fontId="17" fillId="21" borderId="22" xfId="0" applyFont="1" applyFill="1" applyBorder="1"/>
    <xf numFmtId="0" fontId="17" fillId="21" borderId="23" xfId="0" applyFont="1" applyFill="1" applyBorder="1"/>
    <xf numFmtId="0" fontId="17" fillId="21" borderId="33" xfId="0" applyFont="1" applyFill="1" applyBorder="1"/>
    <xf numFmtId="0" fontId="18" fillId="21" borderId="8" xfId="0" applyFont="1" applyFill="1" applyBorder="1" applyAlignment="1">
      <alignment vertical="center"/>
    </xf>
    <xf numFmtId="0" fontId="17" fillId="21" borderId="0" xfId="0" applyFont="1" applyFill="1" applyBorder="1"/>
    <xf numFmtId="0" fontId="18" fillId="21" borderId="0" xfId="0" applyFont="1" applyFill="1" applyBorder="1" applyAlignment="1">
      <alignment vertical="center"/>
    </xf>
    <xf numFmtId="0" fontId="17" fillId="3" borderId="0" xfId="0" applyFont="1" applyFill="1"/>
    <xf numFmtId="0" fontId="17" fillId="3" borderId="2" xfId="0" applyFont="1" applyFill="1" applyBorder="1"/>
    <xf numFmtId="0" fontId="17" fillId="3" borderId="4" xfId="0" applyFont="1" applyFill="1" applyBorder="1"/>
    <xf numFmtId="49" fontId="18" fillId="3" borderId="3" xfId="0" applyNumberFormat="1" applyFont="1" applyFill="1" applyBorder="1" applyAlignment="1">
      <alignment horizontal="left"/>
    </xf>
    <xf numFmtId="0" fontId="18" fillId="3" borderId="3" xfId="0" applyFont="1" applyFill="1" applyBorder="1" applyAlignment="1">
      <alignment horizontal="left" wrapText="1"/>
    </xf>
    <xf numFmtId="0" fontId="18" fillId="3" borderId="3" xfId="0" applyFont="1" applyFill="1" applyBorder="1" applyAlignment="1">
      <alignment horizontal="left"/>
    </xf>
    <xf numFmtId="49" fontId="18" fillId="3" borderId="7" xfId="0" applyNumberFormat="1" applyFont="1" applyFill="1" applyBorder="1" applyAlignment="1">
      <alignment horizontal="left"/>
    </xf>
    <xf numFmtId="0" fontId="0" fillId="21" borderId="0" xfId="0" quotePrefix="1" applyFill="1" applyAlignment="1">
      <alignment horizontal="left" vertical="top"/>
    </xf>
    <xf numFmtId="0" fontId="0" fillId="21" borderId="0" xfId="0" applyFill="1" applyAlignment="1">
      <alignment horizontal="left" vertical="top"/>
    </xf>
    <xf numFmtId="0" fontId="14" fillId="0" borderId="2" xfId="0" applyFont="1" applyFill="1" applyBorder="1"/>
    <xf numFmtId="0" fontId="0" fillId="0" borderId="2" xfId="0" applyFill="1" applyBorder="1" applyAlignment="1">
      <alignment horizontal="left" vertical="top"/>
    </xf>
    <xf numFmtId="0" fontId="0" fillId="0" borderId="2" xfId="0" applyFill="1" applyBorder="1"/>
    <xf numFmtId="0" fontId="0" fillId="3" borderId="0" xfId="0" applyFill="1" applyAlignment="1">
      <alignment horizontal="left" vertical="top"/>
    </xf>
    <xf numFmtId="0" fontId="17" fillId="3" borderId="4" xfId="0" quotePrefix="1" applyFont="1" applyFill="1" applyBorder="1"/>
    <xf numFmtId="0" fontId="17" fillId="20" borderId="0" xfId="0" applyFont="1" applyFill="1"/>
    <xf numFmtId="0" fontId="17" fillId="16" borderId="0" xfId="0" applyFont="1" applyFill="1"/>
    <xf numFmtId="0" fontId="17" fillId="6" borderId="0" xfId="0" applyFont="1" applyFill="1"/>
    <xf numFmtId="0" fontId="17" fillId="10" borderId="0" xfId="0" applyFont="1" applyFill="1"/>
    <xf numFmtId="0" fontId="17" fillId="22" borderId="0" xfId="0" applyFont="1" applyFill="1"/>
    <xf numFmtId="0" fontId="17" fillId="11" borderId="2" xfId="0" applyFont="1" applyFill="1" applyBorder="1"/>
    <xf numFmtId="0" fontId="17" fillId="23" borderId="0" xfId="0" applyFont="1" applyFill="1"/>
    <xf numFmtId="0" fontId="17" fillId="24" borderId="0" xfId="0" applyFont="1" applyFill="1"/>
    <xf numFmtId="0" fontId="17" fillId="13" borderId="0" xfId="0" applyFont="1" applyFill="1" applyBorder="1" applyAlignment="1"/>
    <xf numFmtId="0" fontId="17" fillId="8" borderId="0" xfId="0" applyFont="1" applyFill="1"/>
    <xf numFmtId="0" fontId="17" fillId="8" borderId="15" xfId="0" applyFont="1" applyFill="1" applyBorder="1"/>
    <xf numFmtId="0" fontId="17" fillId="8" borderId="15" xfId="0" applyFont="1" applyFill="1" applyBorder="1" applyAlignment="1">
      <alignment horizontal="right"/>
    </xf>
    <xf numFmtId="0" fontId="17" fillId="8" borderId="18" xfId="0" applyFont="1" applyFill="1" applyBorder="1"/>
    <xf numFmtId="0" fontId="17" fillId="8" borderId="18" xfId="0" applyFont="1" applyFill="1" applyBorder="1" applyAlignment="1">
      <alignment horizontal="right"/>
    </xf>
    <xf numFmtId="0" fontId="17" fillId="0" borderId="13" xfId="0" applyFont="1" applyBorder="1"/>
    <xf numFmtId="0" fontId="18" fillId="0" borderId="3" xfId="0" applyFont="1" applyBorder="1" applyAlignment="1" applyProtection="1">
      <alignment horizontal="center"/>
      <protection locked="0"/>
    </xf>
    <xf numFmtId="0" fontId="17" fillId="3" borderId="23" xfId="0" applyFont="1" applyFill="1" applyBorder="1"/>
    <xf numFmtId="0" fontId="17" fillId="3" borderId="19" xfId="0" applyFont="1" applyFill="1" applyBorder="1"/>
    <xf numFmtId="0" fontId="17" fillId="3" borderId="0" xfId="0" applyFont="1" applyFill="1" applyBorder="1"/>
    <xf numFmtId="0" fontId="18" fillId="15" borderId="0" xfId="0" applyFont="1" applyFill="1"/>
    <xf numFmtId="0" fontId="14" fillId="3" borderId="0" xfId="0" applyFont="1" applyFill="1"/>
    <xf numFmtId="0" fontId="18" fillId="3" borderId="0" xfId="0" applyFont="1" applyFill="1" applyAlignment="1">
      <alignment vertical="center"/>
    </xf>
    <xf numFmtId="0" fontId="14" fillId="21" borderId="0" xfId="0" applyFont="1" applyFill="1"/>
    <xf numFmtId="0" fontId="14" fillId="19" borderId="0" xfId="0" applyFont="1" applyFill="1"/>
    <xf numFmtId="0" fontId="18" fillId="19" borderId="0" xfId="0" applyFont="1" applyFill="1" applyAlignment="1">
      <alignment vertical="center"/>
    </xf>
    <xf numFmtId="0" fontId="56" fillId="0" borderId="0" xfId="0" applyFont="1"/>
    <xf numFmtId="0" fontId="12" fillId="20" borderId="0" xfId="0" applyFont="1" applyFill="1"/>
    <xf numFmtId="0" fontId="12" fillId="0" borderId="3" xfId="0" applyFont="1" applyFill="1" applyBorder="1"/>
    <xf numFmtId="0" fontId="17" fillId="20" borderId="3" xfId="0" applyFont="1" applyFill="1" applyBorder="1"/>
    <xf numFmtId="0" fontId="17" fillId="25" borderId="0" xfId="0" applyFont="1" applyFill="1" applyAlignment="1">
      <alignment horizontal="right"/>
    </xf>
    <xf numFmtId="0" fontId="17" fillId="24" borderId="0" xfId="0" quotePrefix="1" applyFont="1" applyFill="1"/>
    <xf numFmtId="0" fontId="12" fillId="0" borderId="7" xfId="0" applyFont="1" applyFill="1" applyBorder="1"/>
    <xf numFmtId="0" fontId="12" fillId="15" borderId="3" xfId="0" applyFont="1" applyFill="1" applyBorder="1" applyAlignment="1">
      <alignment horizontal="left" indent="1"/>
    </xf>
    <xf numFmtId="0" fontId="12" fillId="15" borderId="3" xfId="0" applyFont="1" applyFill="1" applyBorder="1"/>
    <xf numFmtId="0" fontId="12" fillId="15" borderId="3" xfId="0" applyFont="1" applyFill="1" applyBorder="1" applyAlignment="1">
      <alignment horizontal="center"/>
    </xf>
    <xf numFmtId="0" fontId="20" fillId="26" borderId="3" xfId="0" applyFont="1" applyFill="1" applyBorder="1" applyAlignment="1">
      <alignment horizontal="left" indent="1"/>
    </xf>
    <xf numFmtId="164" fontId="12" fillId="0" borderId="3" xfId="0" applyNumberFormat="1" applyFont="1" applyFill="1" applyBorder="1"/>
    <xf numFmtId="164" fontId="12" fillId="0" borderId="14" xfId="0" applyNumberFormat="1" applyFont="1" applyFill="1" applyBorder="1"/>
    <xf numFmtId="0" fontId="16" fillId="26" borderId="3" xfId="0" applyFont="1" applyFill="1" applyBorder="1" applyAlignment="1">
      <alignment horizontal="left" indent="1"/>
    </xf>
    <xf numFmtId="0" fontId="17" fillId="0" borderId="3" xfId="0" applyFont="1" applyFill="1" applyBorder="1" applyAlignment="1">
      <alignment horizontal="right"/>
    </xf>
    <xf numFmtId="0" fontId="17" fillId="13" borderId="19" xfId="0" applyFont="1" applyFill="1" applyBorder="1"/>
    <xf numFmtId="0" fontId="17" fillId="19" borderId="0" xfId="0" applyFont="1" applyFill="1" applyAlignment="1"/>
    <xf numFmtId="0" fontId="17" fillId="13" borderId="0" xfId="0" applyFont="1" applyFill="1" applyAlignment="1"/>
    <xf numFmtId="0" fontId="17" fillId="2" borderId="0" xfId="0" applyFont="1" applyFill="1"/>
    <xf numFmtId="0" fontId="17" fillId="0" borderId="0" xfId="0" applyFont="1" applyFill="1" applyBorder="1" applyAlignment="1">
      <alignment horizontal="right"/>
    </xf>
    <xf numFmtId="0" fontId="17" fillId="27" borderId="0" xfId="0" applyFont="1" applyFill="1"/>
    <xf numFmtId="0" fontId="17" fillId="13" borderId="0" xfId="0" applyFont="1" applyFill="1" applyBorder="1"/>
    <xf numFmtId="0" fontId="17" fillId="28" borderId="0" xfId="0" applyFont="1" applyFill="1" applyAlignment="1">
      <alignment horizontal="right"/>
    </xf>
    <xf numFmtId="0" fontId="17" fillId="29" borderId="0" xfId="0" applyFont="1" applyFill="1" applyAlignment="1">
      <alignment horizontal="left"/>
    </xf>
    <xf numFmtId="0" fontId="17" fillId="16" borderId="0" xfId="0" applyFont="1" applyFill="1" applyBorder="1"/>
    <xf numFmtId="0" fontId="17" fillId="26" borderId="2" xfId="0" applyFont="1" applyFill="1" applyBorder="1"/>
    <xf numFmtId="0" fontId="17" fillId="9" borderId="0" xfId="0" applyFont="1" applyFill="1"/>
    <xf numFmtId="0" fontId="17" fillId="26" borderId="0" xfId="0" applyFont="1" applyFill="1"/>
    <xf numFmtId="0" fontId="17" fillId="30" borderId="3" xfId="0" applyFont="1" applyFill="1" applyBorder="1"/>
    <xf numFmtId="0" fontId="12" fillId="30" borderId="3" xfId="0" applyFont="1" applyFill="1" applyBorder="1"/>
    <xf numFmtId="164" fontId="12" fillId="30" borderId="14" xfId="0" applyNumberFormat="1" applyFont="1" applyFill="1" applyBorder="1"/>
    <xf numFmtId="0" fontId="17" fillId="30" borderId="0" xfId="0" applyFont="1" applyFill="1" applyAlignment="1">
      <alignment horizontal="left" indent="1"/>
    </xf>
    <xf numFmtId="0" fontId="17" fillId="30" borderId="0" xfId="0" applyFont="1" applyFill="1"/>
    <xf numFmtId="0" fontId="14" fillId="30" borderId="0" xfId="0" applyFont="1" applyFill="1"/>
    <xf numFmtId="0" fontId="18" fillId="30" borderId="0" xfId="0" applyFont="1" applyFill="1" applyAlignment="1">
      <alignment vertical="center"/>
    </xf>
    <xf numFmtId="0" fontId="14" fillId="3" borderId="0" xfId="0" applyFont="1" applyFill="1" applyAlignment="1">
      <alignment horizontal="left" vertical="center"/>
    </xf>
    <xf numFmtId="0" fontId="0" fillId="3" borderId="0" xfId="0" applyFill="1" applyAlignment="1">
      <alignment horizontal="left"/>
    </xf>
    <xf numFmtId="0" fontId="14" fillId="3" borderId="2" xfId="0" applyFont="1" applyFill="1" applyBorder="1" applyAlignment="1">
      <alignment horizontal="left" vertical="center"/>
    </xf>
    <xf numFmtId="0" fontId="0" fillId="3" borderId="2" xfId="0" applyFill="1" applyBorder="1" applyAlignment="1">
      <alignment horizontal="left"/>
    </xf>
    <xf numFmtId="0" fontId="14" fillId="3" borderId="0" xfId="0" applyFont="1" applyFill="1" applyAlignment="1">
      <alignment horizontal="left" vertical="top"/>
    </xf>
    <xf numFmtId="0" fontId="18" fillId="3" borderId="2" xfId="0" applyFont="1" applyFill="1" applyBorder="1" applyAlignment="1">
      <alignment vertical="center"/>
    </xf>
    <xf numFmtId="0" fontId="17" fillId="5" borderId="0" xfId="0" applyFont="1" applyFill="1" applyAlignment="1">
      <alignment horizontal="center"/>
    </xf>
    <xf numFmtId="0" fontId="15" fillId="5" borderId="0" xfId="0" applyFont="1" applyFill="1" applyAlignment="1" applyProtection="1">
      <alignment vertical="center"/>
      <protection hidden="1"/>
    </xf>
    <xf numFmtId="0" fontId="59" fillId="5" borderId="0" xfId="0" applyFont="1" applyFill="1" applyAlignment="1" applyProtection="1">
      <alignment vertical="center"/>
      <protection hidden="1"/>
    </xf>
    <xf numFmtId="0" fontId="60" fillId="5" borderId="0" xfId="0" applyFont="1" applyFill="1" applyAlignment="1" applyProtection="1">
      <alignment horizontal="left"/>
      <protection hidden="1"/>
    </xf>
    <xf numFmtId="0" fontId="18" fillId="8" borderId="0" xfId="0" applyFont="1" applyFill="1" applyAlignment="1">
      <alignment vertical="center"/>
    </xf>
    <xf numFmtId="0" fontId="17" fillId="8" borderId="0" xfId="0" applyFont="1" applyFill="1" applyBorder="1"/>
    <xf numFmtId="0" fontId="17" fillId="8" borderId="0" xfId="0" quotePrefix="1" applyFont="1" applyFill="1" applyBorder="1"/>
    <xf numFmtId="0" fontId="17" fillId="8" borderId="23" xfId="0" applyFont="1" applyFill="1" applyBorder="1"/>
    <xf numFmtId="0" fontId="17" fillId="8" borderId="22" xfId="0" applyFont="1" applyFill="1" applyBorder="1"/>
    <xf numFmtId="0" fontId="18" fillId="8" borderId="33" xfId="0" applyFont="1" applyFill="1" applyBorder="1" applyAlignment="1">
      <alignment vertical="center"/>
    </xf>
    <xf numFmtId="0" fontId="17" fillId="8" borderId="19" xfId="0" applyFont="1" applyFill="1" applyBorder="1"/>
    <xf numFmtId="0" fontId="18" fillId="8" borderId="8" xfId="0" applyFont="1" applyFill="1" applyBorder="1" applyAlignment="1">
      <alignment vertical="center"/>
    </xf>
    <xf numFmtId="0" fontId="17" fillId="8" borderId="4" xfId="0" applyFont="1" applyFill="1" applyBorder="1"/>
    <xf numFmtId="0" fontId="18" fillId="8" borderId="23" xfId="0" applyFont="1" applyFill="1" applyBorder="1" applyAlignment="1">
      <alignment vertical="center"/>
    </xf>
    <xf numFmtId="0" fontId="17" fillId="8" borderId="33" xfId="0" applyFont="1" applyFill="1" applyBorder="1"/>
    <xf numFmtId="0" fontId="17" fillId="8" borderId="8" xfId="0" applyFont="1" applyFill="1" applyBorder="1"/>
    <xf numFmtId="0" fontId="18" fillId="8" borderId="0" xfId="0" applyFont="1" applyFill="1" applyBorder="1" applyAlignment="1">
      <alignment vertical="center"/>
    </xf>
    <xf numFmtId="0" fontId="18" fillId="8" borderId="13" xfId="0" applyFont="1" applyFill="1" applyBorder="1" applyAlignment="1">
      <alignment vertical="center"/>
    </xf>
    <xf numFmtId="0" fontId="17" fillId="8" borderId="13" xfId="0" applyFont="1" applyFill="1" applyBorder="1"/>
    <xf numFmtId="0" fontId="18" fillId="8" borderId="2" xfId="0" applyFont="1" applyFill="1" applyBorder="1" applyAlignment="1">
      <alignment vertical="center"/>
    </xf>
    <xf numFmtId="0" fontId="17" fillId="8" borderId="2" xfId="0" applyFont="1" applyFill="1" applyBorder="1"/>
    <xf numFmtId="0" fontId="17" fillId="8" borderId="0" xfId="0" applyFont="1" applyFill="1" applyProtection="1">
      <protection hidden="1"/>
    </xf>
    <xf numFmtId="0" fontId="18" fillId="8" borderId="0" xfId="0" applyFont="1" applyFill="1" applyProtection="1">
      <protection hidden="1"/>
    </xf>
    <xf numFmtId="0" fontId="17" fillId="8" borderId="0" xfId="0" applyFont="1" applyFill="1" applyBorder="1" applyAlignment="1" applyProtection="1">
      <alignment horizontal="right"/>
      <protection hidden="1"/>
    </xf>
    <xf numFmtId="0" fontId="17" fillId="8" borderId="0" xfId="0" applyFont="1" applyFill="1" applyBorder="1" applyAlignment="1">
      <alignment horizontal="right"/>
    </xf>
    <xf numFmtId="0" fontId="61" fillId="8" borderId="0" xfId="0" applyFont="1" applyFill="1" applyBorder="1" applyAlignment="1">
      <alignment horizontal="right"/>
    </xf>
    <xf numFmtId="0" fontId="61" fillId="8" borderId="0" xfId="0" applyFont="1" applyFill="1" applyBorder="1" applyAlignment="1">
      <alignment horizontal="right" vertical="top"/>
    </xf>
    <xf numFmtId="0" fontId="61" fillId="8" borderId="0" xfId="0" applyFont="1" applyFill="1" applyBorder="1" applyAlignment="1">
      <alignment horizontal="right" vertical="center"/>
    </xf>
    <xf numFmtId="0" fontId="17" fillId="5" borderId="0" xfId="0" applyFont="1" applyFill="1" applyBorder="1" applyAlignment="1">
      <alignment horizontal="right"/>
    </xf>
    <xf numFmtId="0" fontId="52" fillId="0" borderId="0" xfId="0" applyFont="1" applyAlignment="1">
      <alignment horizontal="left"/>
    </xf>
    <xf numFmtId="0" fontId="17" fillId="0" borderId="0" xfId="0" applyFont="1" applyFill="1" applyAlignment="1"/>
    <xf numFmtId="0" fontId="52" fillId="0" borderId="0" xfId="0" applyFont="1" applyAlignment="1"/>
    <xf numFmtId="0" fontId="18" fillId="4" borderId="1" xfId="0" applyFont="1" applyFill="1" applyBorder="1" applyAlignment="1" applyProtection="1">
      <protection locked="0"/>
    </xf>
    <xf numFmtId="0" fontId="18" fillId="0" borderId="8" xfId="0" applyFont="1" applyBorder="1" applyAlignment="1" applyProtection="1">
      <protection locked="0"/>
    </xf>
    <xf numFmtId="0" fontId="18" fillId="0" borderId="1" xfId="0" applyFont="1" applyBorder="1" applyAlignment="1" applyProtection="1">
      <protection locked="0"/>
    </xf>
    <xf numFmtId="0" fontId="18" fillId="20" borderId="8" xfId="0" applyFont="1" applyFill="1" applyBorder="1" applyAlignment="1" applyProtection="1">
      <protection locked="0"/>
    </xf>
    <xf numFmtId="0" fontId="18" fillId="20" borderId="1" xfId="0" applyFont="1" applyFill="1" applyBorder="1" applyAlignment="1" applyProtection="1">
      <protection locked="0"/>
    </xf>
    <xf numFmtId="0" fontId="17" fillId="25" borderId="0" xfId="0" applyFont="1" applyFill="1"/>
    <xf numFmtId="0" fontId="17" fillId="5" borderId="0" xfId="0" applyFont="1" applyFill="1" applyAlignment="1">
      <alignment horizontal="center"/>
    </xf>
    <xf numFmtId="0" fontId="18" fillId="39" borderId="33" xfId="0" applyFont="1" applyFill="1" applyBorder="1" applyAlignment="1">
      <alignment vertical="center"/>
    </xf>
    <xf numFmtId="0" fontId="17" fillId="39" borderId="19" xfId="0" applyFont="1" applyFill="1" applyBorder="1"/>
    <xf numFmtId="0" fontId="17" fillId="39" borderId="2" xfId="0" applyFont="1" applyFill="1" applyBorder="1"/>
    <xf numFmtId="0" fontId="17" fillId="5" borderId="0" xfId="0" applyNumberFormat="1" applyFont="1" applyFill="1"/>
    <xf numFmtId="0" fontId="34" fillId="5" borderId="0" xfId="0" applyFont="1" applyFill="1"/>
    <xf numFmtId="0" fontId="18" fillId="0" borderId="7" xfId="0" applyFont="1" applyBorder="1" applyAlignment="1" applyProtection="1">
      <alignment horizontal="left"/>
      <protection locked="0"/>
    </xf>
    <xf numFmtId="0" fontId="33" fillId="4" borderId="7" xfId="0" applyFont="1" applyFill="1" applyBorder="1" applyProtection="1">
      <protection hidden="1"/>
    </xf>
    <xf numFmtId="0" fontId="18" fillId="4" borderId="7" xfId="0" applyFont="1" applyFill="1" applyBorder="1" applyAlignment="1" applyProtection="1">
      <alignment horizontal="center"/>
      <protection locked="0"/>
    </xf>
    <xf numFmtId="0" fontId="33" fillId="0" borderId="5" xfId="0" applyFont="1" applyBorder="1" applyProtection="1">
      <protection hidden="1"/>
    </xf>
    <xf numFmtId="0" fontId="18" fillId="0" borderId="27" xfId="0" applyFont="1" applyBorder="1" applyAlignment="1" applyProtection="1">
      <alignment horizontal="left"/>
      <protection locked="0"/>
    </xf>
    <xf numFmtId="0" fontId="18" fillId="0" borderId="29" xfId="0" applyFont="1" applyBorder="1" applyAlignment="1" applyProtection="1">
      <alignment horizontal="left"/>
      <protection locked="0"/>
    </xf>
    <xf numFmtId="0" fontId="18" fillId="0" borderId="29" xfId="0" applyFont="1" applyBorder="1" applyProtection="1">
      <protection locked="0"/>
    </xf>
    <xf numFmtId="0" fontId="18" fillId="0" borderId="29" xfId="0" applyFont="1" applyBorder="1" applyAlignment="1" applyProtection="1">
      <alignment horizontal="center"/>
      <protection locked="0"/>
    </xf>
    <xf numFmtId="0" fontId="18" fillId="5" borderId="0" xfId="0" applyFont="1" applyFill="1" applyBorder="1" applyAlignment="1" applyProtection="1">
      <alignment horizontal="center"/>
      <protection hidden="1"/>
    </xf>
    <xf numFmtId="0" fontId="33" fillId="5" borderId="0" xfId="0" applyFont="1" applyFill="1" applyBorder="1" applyProtection="1">
      <protection hidden="1"/>
    </xf>
    <xf numFmtId="0" fontId="18" fillId="5" borderId="0" xfId="0" applyFont="1" applyFill="1" applyBorder="1" applyAlignment="1" applyProtection="1">
      <alignment horizontal="left"/>
    </xf>
    <xf numFmtId="0" fontId="18" fillId="5" borderId="0" xfId="0" applyFont="1" applyFill="1" applyBorder="1" applyProtection="1"/>
    <xf numFmtId="0" fontId="18" fillId="5" borderId="0" xfId="0" applyFont="1" applyFill="1" applyBorder="1" applyAlignment="1" applyProtection="1">
      <alignment horizontal="center"/>
    </xf>
    <xf numFmtId="0" fontId="17" fillId="5" borderId="0" xfId="0" applyFont="1" applyFill="1" applyAlignment="1" applyProtection="1">
      <alignment horizontal="left"/>
    </xf>
    <xf numFmtId="0" fontId="17" fillId="5" borderId="0" xfId="0" applyFont="1" applyFill="1" applyProtection="1"/>
    <xf numFmtId="0" fontId="17" fillId="5" borderId="0" xfId="0" applyFont="1" applyFill="1" applyAlignment="1" applyProtection="1">
      <alignment horizontal="center"/>
    </xf>
    <xf numFmtId="0" fontId="18" fillId="5" borderId="0" xfId="0" applyFont="1" applyFill="1" applyAlignment="1" applyProtection="1">
      <alignment horizontal="center"/>
    </xf>
    <xf numFmtId="0" fontId="17" fillId="0" borderId="16" xfId="0" applyFont="1" applyFill="1" applyBorder="1"/>
    <xf numFmtId="0" fontId="17" fillId="0" borderId="50" xfId="0" applyFont="1" applyFill="1" applyBorder="1"/>
    <xf numFmtId="0" fontId="17" fillId="5" borderId="18" xfId="0" applyFont="1" applyFill="1" applyBorder="1" applyAlignment="1">
      <alignment horizontal="center"/>
    </xf>
    <xf numFmtId="0" fontId="17" fillId="5" borderId="2" xfId="0" applyFont="1" applyFill="1" applyBorder="1" applyAlignment="1">
      <alignment horizontal="center"/>
    </xf>
    <xf numFmtId="0" fontId="17" fillId="0" borderId="7" xfId="0" applyFont="1" applyFill="1" applyBorder="1"/>
    <xf numFmtId="0" fontId="17" fillId="0" borderId="5" xfId="0" applyFont="1" applyFill="1" applyBorder="1"/>
    <xf numFmtId="0" fontId="18" fillId="0" borderId="4" xfId="0" applyFont="1" applyBorder="1" applyAlignment="1" applyProtection="1">
      <alignment horizontal="left"/>
      <protection locked="0"/>
    </xf>
    <xf numFmtId="0" fontId="18" fillId="0" borderId="50" xfId="0" applyFont="1" applyBorder="1" applyProtection="1">
      <protection locked="0"/>
    </xf>
    <xf numFmtId="0" fontId="18" fillId="4" borderId="18" xfId="0" applyFont="1" applyFill="1" applyBorder="1" applyProtection="1">
      <protection locked="0"/>
    </xf>
    <xf numFmtId="0" fontId="18" fillId="3" borderId="0" xfId="0" applyFont="1" applyFill="1" applyAlignment="1">
      <alignment horizontal="left" vertical="center"/>
    </xf>
    <xf numFmtId="0" fontId="0" fillId="0" borderId="0" xfId="0" applyFont="1" applyFill="1" applyAlignment="1">
      <alignment horizontal="left" vertical="center"/>
    </xf>
    <xf numFmtId="0" fontId="18" fillId="3" borderId="0" xfId="0" quotePrefix="1" applyFont="1" applyFill="1" applyAlignment="1">
      <alignment horizontal="left" vertical="center"/>
    </xf>
    <xf numFmtId="0" fontId="0" fillId="18" borderId="0" xfId="0" applyFill="1"/>
    <xf numFmtId="0" fontId="17" fillId="18" borderId="0" xfId="0" applyFont="1" applyFill="1"/>
    <xf numFmtId="0" fontId="0" fillId="18" borderId="0" xfId="0" quotePrefix="1" applyFill="1"/>
    <xf numFmtId="0" fontId="18" fillId="40" borderId="33" xfId="0" applyFont="1" applyFill="1" applyBorder="1" applyAlignment="1">
      <alignment vertical="center"/>
    </xf>
    <xf numFmtId="0" fontId="17" fillId="40" borderId="19" xfId="0" applyFont="1" applyFill="1" applyBorder="1"/>
    <xf numFmtId="0" fontId="17" fillId="40" borderId="0" xfId="0" applyFont="1" applyFill="1" applyBorder="1"/>
    <xf numFmtId="0" fontId="18" fillId="40" borderId="23" xfId="0" applyFont="1" applyFill="1" applyBorder="1" applyAlignment="1">
      <alignment vertical="center"/>
    </xf>
    <xf numFmtId="0" fontId="17" fillId="40" borderId="22" xfId="0" applyFont="1" applyFill="1" applyBorder="1"/>
    <xf numFmtId="0" fontId="17" fillId="40" borderId="0" xfId="0" applyFont="1" applyFill="1"/>
    <xf numFmtId="0" fontId="17" fillId="40" borderId="33" xfId="0" applyFont="1" applyFill="1" applyBorder="1"/>
    <xf numFmtId="0" fontId="18" fillId="40" borderId="0" xfId="0" applyFont="1" applyFill="1" applyAlignment="1">
      <alignment vertical="center"/>
    </xf>
    <xf numFmtId="0" fontId="0" fillId="40" borderId="0" xfId="0" applyFill="1" applyAlignment="1">
      <alignment horizontal="left" vertical="top"/>
    </xf>
    <xf numFmtId="0" fontId="0" fillId="40" borderId="0" xfId="0" quotePrefix="1" applyFill="1" applyAlignment="1">
      <alignment horizontal="left" vertical="top"/>
    </xf>
    <xf numFmtId="0" fontId="17" fillId="0" borderId="0" xfId="0" applyFont="1" applyFill="1" applyBorder="1" applyAlignment="1">
      <alignment horizontal="left"/>
    </xf>
    <xf numFmtId="0" fontId="72" fillId="41" borderId="0" xfId="0" applyFont="1" applyFill="1" applyBorder="1"/>
    <xf numFmtId="0" fontId="72" fillId="41" borderId="0" xfId="0" applyFont="1" applyFill="1" applyBorder="1" applyAlignment="1">
      <alignment horizontal="right"/>
    </xf>
    <xf numFmtId="0" fontId="71" fillId="41" borderId="0" xfId="0" applyFont="1" applyFill="1" applyBorder="1" applyProtection="1">
      <protection locked="0"/>
    </xf>
    <xf numFmtId="14" fontId="72" fillId="41" borderId="0" xfId="0" applyNumberFormat="1" applyFont="1" applyFill="1" applyBorder="1"/>
    <xf numFmtId="0" fontId="22" fillId="41" borderId="0" xfId="0" applyFont="1" applyFill="1" applyBorder="1" applyAlignment="1">
      <alignment horizontal="left" vertical="top"/>
    </xf>
    <xf numFmtId="0" fontId="72" fillId="41" borderId="0" xfId="0" applyFont="1" applyFill="1" applyBorder="1" applyAlignment="1">
      <alignment vertical="top"/>
    </xf>
    <xf numFmtId="0" fontId="22" fillId="41" borderId="0" xfId="0" applyFont="1" applyFill="1" applyBorder="1" applyAlignment="1">
      <alignment vertical="top"/>
    </xf>
    <xf numFmtId="0" fontId="22" fillId="41" borderId="0" xfId="0" applyFont="1" applyFill="1" applyBorder="1" applyAlignment="1">
      <alignment horizontal="left"/>
    </xf>
    <xf numFmtId="0" fontId="72" fillId="41" borderId="0" xfId="0" applyFont="1" applyFill="1" applyBorder="1" applyAlignment="1">
      <alignment horizontal="right" indent="1"/>
    </xf>
    <xf numFmtId="0" fontId="0" fillId="0" borderId="0" xfId="0" applyBorder="1"/>
    <xf numFmtId="0" fontId="17" fillId="0" borderId="0" xfId="0" applyFont="1" applyBorder="1" applyAlignment="1">
      <alignment horizontal="left"/>
    </xf>
    <xf numFmtId="0" fontId="17" fillId="0" borderId="0" xfId="0" applyFont="1" applyBorder="1" applyAlignment="1" applyProtection="1">
      <alignment horizontal="left" indent="2"/>
      <protection hidden="1"/>
    </xf>
    <xf numFmtId="0" fontId="17" fillId="0" borderId="0" xfId="0" applyFont="1" applyBorder="1"/>
    <xf numFmtId="0" fontId="17" fillId="0" borderId="0" xfId="0" applyFont="1" applyBorder="1" applyAlignment="1">
      <alignment horizontal="center"/>
    </xf>
    <xf numFmtId="0" fontId="17" fillId="0" borderId="0" xfId="0" applyFont="1" applyBorder="1" applyProtection="1">
      <protection hidden="1"/>
    </xf>
    <xf numFmtId="0" fontId="17" fillId="0" borderId="0" xfId="0" applyFont="1" applyBorder="1" applyAlignment="1">
      <alignment horizontal="right"/>
    </xf>
    <xf numFmtId="3" fontId="17" fillId="0" borderId="0" xfId="0" applyNumberFormat="1" applyFont="1" applyBorder="1" applyProtection="1">
      <protection hidden="1"/>
    </xf>
    <xf numFmtId="166" fontId="17" fillId="0" borderId="0" xfId="0" applyNumberFormat="1" applyFont="1" applyBorder="1" applyAlignment="1" applyProtection="1">
      <alignment horizontal="right"/>
      <protection hidden="1"/>
    </xf>
    <xf numFmtId="0" fontId="17" fillId="0" borderId="0" xfId="0" applyFont="1" applyFill="1" applyBorder="1" applyAlignment="1" applyProtection="1">
      <alignment horizontal="left" indent="2"/>
      <protection hidden="1"/>
    </xf>
    <xf numFmtId="14" fontId="72" fillId="41" borderId="52" xfId="0" applyNumberFormat="1" applyFont="1" applyFill="1" applyBorder="1" applyAlignment="1" applyProtection="1">
      <alignment horizontal="left"/>
      <protection locked="0"/>
    </xf>
    <xf numFmtId="0" fontId="22" fillId="41" borderId="0" xfId="0" applyFont="1" applyFill="1" applyBorder="1" applyAlignment="1" applyProtection="1">
      <alignment horizontal="left"/>
      <protection locked="0"/>
    </xf>
    <xf numFmtId="0" fontId="72" fillId="41" borderId="0" xfId="0" applyFont="1" applyFill="1" applyBorder="1" applyAlignment="1">
      <alignment vertical="center" wrapText="1"/>
    </xf>
    <xf numFmtId="0" fontId="22" fillId="41" borderId="53" xfId="0" applyFont="1" applyFill="1" applyBorder="1" applyAlignment="1" applyProtection="1">
      <alignment vertical="center" wrapText="1"/>
      <protection locked="0"/>
    </xf>
    <xf numFmtId="0" fontId="72" fillId="41" borderId="0" xfId="0" applyFont="1" applyFill="1" applyBorder="1" applyAlignment="1">
      <alignment horizontal="right" vertical="center" wrapText="1"/>
    </xf>
    <xf numFmtId="0" fontId="33" fillId="0" borderId="7" xfId="0" applyFont="1" applyBorder="1" applyProtection="1">
      <protection hidden="1"/>
    </xf>
    <xf numFmtId="0" fontId="16" fillId="3" borderId="11" xfId="0" applyFont="1" applyFill="1" applyBorder="1" applyAlignment="1">
      <alignment vertical="center" wrapText="1"/>
    </xf>
    <xf numFmtId="0" fontId="22" fillId="41" borderId="9" xfId="0" applyFont="1" applyFill="1" applyBorder="1" applyAlignment="1">
      <alignment horizontal="center"/>
    </xf>
    <xf numFmtId="0" fontId="22" fillId="41" borderId="10" xfId="0" applyFont="1" applyFill="1" applyBorder="1" applyAlignment="1">
      <alignment horizontal="left"/>
    </xf>
    <xf numFmtId="0" fontId="71" fillId="41" borderId="10" xfId="0" applyFont="1" applyFill="1" applyBorder="1" applyAlignment="1" applyProtection="1">
      <alignment horizontal="left"/>
      <protection locked="0"/>
    </xf>
    <xf numFmtId="0" fontId="71" fillId="41" borderId="10" xfId="0" applyFont="1" applyFill="1" applyBorder="1"/>
    <xf numFmtId="0" fontId="71" fillId="41" borderId="10" xfId="0" applyFont="1" applyFill="1" applyBorder="1" applyAlignment="1">
      <alignment horizontal="right"/>
    </xf>
    <xf numFmtId="0" fontId="73" fillId="41" borderId="10" xfId="0" applyFont="1" applyFill="1" applyBorder="1"/>
    <xf numFmtId="0" fontId="73" fillId="41" borderId="10" xfId="0" applyFont="1" applyFill="1" applyBorder="1" applyProtection="1">
      <protection locked="0"/>
    </xf>
    <xf numFmtId="0" fontId="71" fillId="41" borderId="10" xfId="0" applyFont="1" applyFill="1" applyBorder="1" applyProtection="1">
      <protection locked="0"/>
    </xf>
    <xf numFmtId="0" fontId="22" fillId="41" borderId="10" xfId="0" applyFont="1" applyFill="1" applyBorder="1"/>
    <xf numFmtId="0" fontId="22" fillId="41" borderId="47" xfId="0" applyFont="1" applyFill="1" applyBorder="1" applyAlignment="1">
      <alignment horizontal="center"/>
    </xf>
    <xf numFmtId="0" fontId="22" fillId="41" borderId="47" xfId="0" applyFont="1" applyFill="1" applyBorder="1" applyAlignment="1">
      <alignment horizontal="center" vertical="top"/>
    </xf>
    <xf numFmtId="0" fontId="72" fillId="41" borderId="47" xfId="0" applyFont="1" applyFill="1" applyBorder="1" applyAlignment="1">
      <alignment vertical="center" wrapText="1"/>
    </xf>
    <xf numFmtId="0" fontId="22" fillId="41" borderId="48" xfId="0" applyFont="1" applyFill="1" applyBorder="1" applyAlignment="1">
      <alignment horizontal="left"/>
    </xf>
    <xf numFmtId="0" fontId="18" fillId="8" borderId="35" xfId="0" applyFont="1" applyFill="1" applyBorder="1" applyAlignment="1" applyProtection="1">
      <alignment horizontal="center"/>
      <protection hidden="1"/>
    </xf>
    <xf numFmtId="0" fontId="18" fillId="4" borderId="36" xfId="0" applyFont="1" applyFill="1" applyBorder="1" applyAlignment="1" applyProtection="1">
      <alignment horizontal="center"/>
      <protection hidden="1"/>
    </xf>
    <xf numFmtId="0" fontId="18" fillId="8" borderId="36" xfId="0" applyFont="1" applyFill="1" applyBorder="1" applyAlignment="1" applyProtection="1">
      <alignment horizontal="center"/>
      <protection hidden="1"/>
    </xf>
    <xf numFmtId="0" fontId="18" fillId="8" borderId="55" xfId="0" applyFont="1" applyFill="1" applyBorder="1" applyAlignment="1" applyProtection="1">
      <alignment horizontal="center"/>
      <protection hidden="1"/>
    </xf>
    <xf numFmtId="0" fontId="18" fillId="5" borderId="0" xfId="0" applyFont="1" applyFill="1" applyBorder="1" applyAlignment="1" applyProtection="1">
      <alignment horizontal="left"/>
    </xf>
    <xf numFmtId="0" fontId="18" fillId="5" borderId="0" xfId="0" applyFont="1" applyFill="1" applyBorder="1" applyProtection="1"/>
    <xf numFmtId="0" fontId="18" fillId="4" borderId="7" xfId="0" applyFont="1" applyFill="1" applyBorder="1" applyProtection="1">
      <protection locked="0"/>
    </xf>
    <xf numFmtId="0" fontId="18" fillId="0" borderId="3" xfId="0" applyFont="1" applyBorder="1" applyProtection="1">
      <protection locked="0"/>
    </xf>
    <xf numFmtId="0" fontId="18" fillId="4" borderId="3" xfId="0" applyFont="1" applyFill="1" applyBorder="1" applyProtection="1">
      <protection locked="0"/>
    </xf>
    <xf numFmtId="0" fontId="18" fillId="0" borderId="1" xfId="0" applyFont="1" applyBorder="1" applyAlignment="1" applyProtection="1">
      <alignment horizontal="left"/>
      <protection locked="0"/>
    </xf>
    <xf numFmtId="0" fontId="18" fillId="0" borderId="14" xfId="0" applyFont="1" applyBorder="1" applyAlignment="1" applyProtection="1">
      <alignment horizontal="left"/>
      <protection locked="0"/>
    </xf>
    <xf numFmtId="0" fontId="18" fillId="4" borderId="1" xfId="0" applyFont="1" applyFill="1" applyBorder="1" applyAlignment="1" applyProtection="1">
      <alignment horizontal="left"/>
      <protection locked="0"/>
    </xf>
    <xf numFmtId="0" fontId="18" fillId="4" borderId="14" xfId="0" applyFont="1" applyFill="1" applyBorder="1" applyAlignment="1" applyProtection="1">
      <alignment horizontal="left"/>
      <protection locked="0"/>
    </xf>
    <xf numFmtId="0" fontId="18" fillId="0" borderId="3" xfId="0" applyFont="1" applyBorder="1" applyAlignment="1" applyProtection="1">
      <alignment horizontal="left"/>
      <protection locked="0"/>
    </xf>
    <xf numFmtId="0" fontId="18" fillId="4" borderId="3" xfId="0" applyFont="1" applyFill="1" applyBorder="1" applyAlignment="1" applyProtection="1">
      <alignment horizontal="left"/>
      <protection locked="0"/>
    </xf>
    <xf numFmtId="0" fontId="18" fillId="4" borderId="7" xfId="0" applyFont="1" applyFill="1" applyBorder="1" applyAlignment="1" applyProtection="1">
      <alignment horizontal="left"/>
      <protection locked="0"/>
    </xf>
    <xf numFmtId="0" fontId="72" fillId="41" borderId="52" xfId="0" applyFont="1" applyFill="1" applyBorder="1" applyAlignment="1" applyProtection="1">
      <alignment horizontal="left"/>
      <protection locked="0"/>
    </xf>
    <xf numFmtId="0" fontId="72" fillId="41" borderId="51" xfId="0" applyFont="1" applyFill="1" applyBorder="1" applyAlignment="1" applyProtection="1">
      <alignment horizontal="left"/>
      <protection locked="0"/>
    </xf>
    <xf numFmtId="0" fontId="18" fillId="0" borderId="7" xfId="0" applyFont="1" applyBorder="1" applyAlignment="1" applyProtection="1">
      <alignment horizontal="left"/>
      <protection locked="0"/>
    </xf>
    <xf numFmtId="0" fontId="18" fillId="4" borderId="8" xfId="0" applyFont="1" applyFill="1" applyBorder="1" applyAlignment="1" applyProtection="1">
      <alignment horizontal="left"/>
      <protection locked="0"/>
    </xf>
    <xf numFmtId="0" fontId="18" fillId="4" borderId="34" xfId="0" applyFont="1" applyFill="1" applyBorder="1" applyAlignment="1" applyProtection="1">
      <alignment horizontal="center"/>
      <protection hidden="1"/>
    </xf>
    <xf numFmtId="0" fontId="18" fillId="4" borderId="45" xfId="0" applyFont="1" applyFill="1" applyBorder="1" applyAlignment="1" applyProtection="1">
      <alignment horizontal="left"/>
      <protection locked="0"/>
    </xf>
    <xf numFmtId="0" fontId="18" fillId="4" borderId="45" xfId="0" applyFont="1" applyFill="1" applyBorder="1" applyProtection="1">
      <protection locked="0"/>
    </xf>
    <xf numFmtId="0" fontId="33" fillId="4" borderId="45" xfId="0" applyFont="1" applyFill="1" applyBorder="1" applyProtection="1">
      <protection hidden="1"/>
    </xf>
    <xf numFmtId="0" fontId="18" fillId="4" borderId="45" xfId="0" applyFont="1" applyFill="1" applyBorder="1" applyAlignment="1" applyProtection="1">
      <alignment horizontal="center"/>
      <protection locked="0"/>
    </xf>
    <xf numFmtId="165" fontId="17" fillId="0" borderId="0" xfId="0" applyNumberFormat="1" applyFont="1" applyBorder="1" applyProtection="1">
      <protection hidden="1"/>
    </xf>
    <xf numFmtId="0" fontId="18" fillId="0" borderId="43" xfId="0" applyFont="1" applyFill="1" applyBorder="1" applyAlignment="1" applyProtection="1">
      <alignment horizontal="center"/>
      <protection hidden="1"/>
    </xf>
    <xf numFmtId="0" fontId="18" fillId="0" borderId="5" xfId="0" applyFont="1" applyFill="1" applyBorder="1" applyAlignment="1" applyProtection="1">
      <alignment horizontal="left"/>
      <protection locked="0"/>
    </xf>
    <xf numFmtId="0" fontId="18" fillId="0" borderId="5" xfId="0" applyFont="1" applyFill="1" applyBorder="1" applyProtection="1">
      <protection locked="0"/>
    </xf>
    <xf numFmtId="0" fontId="33" fillId="0" borderId="5" xfId="0" applyFont="1" applyFill="1" applyBorder="1" applyProtection="1">
      <protection hidden="1"/>
    </xf>
    <xf numFmtId="0" fontId="18" fillId="0" borderId="5" xfId="0" applyFont="1" applyFill="1" applyBorder="1" applyAlignment="1" applyProtection="1">
      <alignment horizontal="center"/>
      <protection locked="0"/>
    </xf>
    <xf numFmtId="0" fontId="18" fillId="4" borderId="3" xfId="0" applyFont="1" applyFill="1" applyBorder="1" applyAlignment="1" applyProtection="1">
      <alignment horizontal="left"/>
      <protection locked="0"/>
    </xf>
    <xf numFmtId="0" fontId="18" fillId="0" borderId="7" xfId="0" applyFont="1" applyBorder="1" applyAlignment="1" applyProtection="1">
      <alignment horizontal="left"/>
      <protection locked="0"/>
    </xf>
    <xf numFmtId="0" fontId="18" fillId="4" borderId="3" xfId="0" applyFont="1" applyFill="1" applyBorder="1" applyAlignment="1" applyProtection="1">
      <alignment horizontal="left"/>
      <protection locked="0"/>
    </xf>
    <xf numFmtId="0" fontId="18" fillId="4" borderId="3" xfId="0" applyFont="1" applyFill="1" applyBorder="1" applyAlignment="1" applyProtection="1">
      <alignment horizontal="left"/>
      <protection locked="0"/>
    </xf>
    <xf numFmtId="0" fontId="18" fillId="0" borderId="7" xfId="0" applyFont="1" applyBorder="1" applyAlignment="1" applyProtection="1">
      <alignment horizontal="left"/>
      <protection locked="0"/>
    </xf>
    <xf numFmtId="3" fontId="18" fillId="4" borderId="3" xfId="0" applyNumberFormat="1" applyFont="1" applyFill="1" applyBorder="1" applyAlignment="1" applyProtection="1">
      <alignment horizontal="right"/>
      <protection locked="0"/>
    </xf>
    <xf numFmtId="0" fontId="1" fillId="0" borderId="0" xfId="17" applyProtection="1"/>
    <xf numFmtId="0" fontId="62" fillId="0" borderId="0" xfId="17" applyFont="1" applyAlignment="1" applyProtection="1"/>
    <xf numFmtId="0" fontId="63" fillId="0" borderId="0" xfId="17" applyFont="1" applyAlignment="1" applyProtection="1">
      <alignment vertical="center" wrapText="1"/>
    </xf>
    <xf numFmtId="0" fontId="33" fillId="0" borderId="0" xfId="17" applyFont="1" applyAlignment="1" applyProtection="1">
      <alignment vertical="center"/>
    </xf>
    <xf numFmtId="0" fontId="25" fillId="0" borderId="0" xfId="17" applyFont="1" applyAlignment="1" applyProtection="1">
      <alignment horizontal="left" vertical="center"/>
    </xf>
    <xf numFmtId="0" fontId="1" fillId="0" borderId="0" xfId="17" applyBorder="1" applyProtection="1"/>
    <xf numFmtId="0" fontId="64" fillId="0" borderId="13" xfId="17" applyFont="1" applyBorder="1" applyAlignment="1" applyProtection="1">
      <alignment vertical="top"/>
    </xf>
    <xf numFmtId="0" fontId="25" fillId="34" borderId="0" xfId="17" applyFont="1" applyFill="1" applyBorder="1" applyAlignment="1" applyProtection="1">
      <alignment horizontal="center" vertical="center"/>
    </xf>
    <xf numFmtId="0" fontId="55" fillId="35" borderId="25" xfId="17" applyFont="1" applyFill="1" applyBorder="1" applyAlignment="1" applyProtection="1">
      <alignment horizontal="center" vertical="center"/>
    </xf>
    <xf numFmtId="0" fontId="26" fillId="36" borderId="34" xfId="17" applyFont="1" applyFill="1" applyBorder="1" applyAlignment="1" applyProtection="1">
      <alignment horizontal="center" vertical="center"/>
    </xf>
    <xf numFmtId="0" fontId="23" fillId="32" borderId="0" xfId="17" applyFont="1" applyFill="1" applyBorder="1" applyAlignment="1" applyProtection="1">
      <alignment horizontal="left" vertical="center"/>
    </xf>
    <xf numFmtId="0" fontId="25" fillId="33" borderId="0" xfId="17" applyFont="1" applyFill="1" applyBorder="1" applyAlignment="1" applyProtection="1">
      <alignment horizontal="center" vertical="center"/>
    </xf>
    <xf numFmtId="0" fontId="23" fillId="32" borderId="0" xfId="17" applyFont="1" applyFill="1" applyBorder="1" applyProtection="1"/>
    <xf numFmtId="0" fontId="25" fillId="33" borderId="0" xfId="17" applyFont="1" applyFill="1" applyBorder="1" applyAlignment="1" applyProtection="1">
      <alignment horizontal="center"/>
    </xf>
    <xf numFmtId="0" fontId="27" fillId="33" borderId="0" xfId="17" applyFont="1" applyFill="1" applyBorder="1" applyAlignment="1" applyProtection="1">
      <alignment horizontal="center"/>
    </xf>
    <xf numFmtId="0" fontId="27" fillId="33" borderId="0" xfId="17" applyFont="1" applyFill="1" applyBorder="1" applyAlignment="1" applyProtection="1">
      <alignment horizontal="center" vertical="center"/>
    </xf>
    <xf numFmtId="0" fontId="26" fillId="36" borderId="35" xfId="17" applyFont="1" applyFill="1" applyBorder="1" applyAlignment="1" applyProtection="1">
      <alignment horizontal="center" vertical="center"/>
    </xf>
    <xf numFmtId="0" fontId="26" fillId="36" borderId="36" xfId="17" applyFont="1" applyFill="1" applyBorder="1" applyAlignment="1" applyProtection="1">
      <alignment horizontal="center" vertical="center"/>
    </xf>
    <xf numFmtId="0" fontId="26" fillId="36" borderId="47" xfId="17" applyFont="1" applyFill="1" applyBorder="1" applyAlignment="1" applyProtection="1">
      <alignment horizontal="center" vertical="center"/>
    </xf>
    <xf numFmtId="0" fontId="1" fillId="0" borderId="0" xfId="17" applyAlignment="1" applyProtection="1">
      <alignment horizontal="left"/>
    </xf>
    <xf numFmtId="2" fontId="27" fillId="33" borderId="0" xfId="17" applyNumberFormat="1" applyFont="1" applyFill="1" applyBorder="1" applyAlignment="1" applyProtection="1">
      <alignment horizontal="center" vertical="center"/>
    </xf>
    <xf numFmtId="0" fontId="26" fillId="36" borderId="59" xfId="17" applyFont="1" applyFill="1" applyBorder="1" applyAlignment="1" applyProtection="1">
      <alignment horizontal="center" vertical="center"/>
    </xf>
    <xf numFmtId="0" fontId="28" fillId="32" borderId="0" xfId="17" applyFont="1" applyFill="1" applyBorder="1" applyProtection="1"/>
    <xf numFmtId="0" fontId="1" fillId="32" borderId="0" xfId="17" applyFill="1" applyBorder="1" applyProtection="1"/>
    <xf numFmtId="0" fontId="33" fillId="33" borderId="0" xfId="17" applyFont="1" applyFill="1" applyBorder="1" applyAlignment="1" applyProtection="1">
      <alignment horizontal="center"/>
    </xf>
    <xf numFmtId="0" fontId="69" fillId="32" borderId="0" xfId="17" applyFont="1" applyFill="1" applyBorder="1" applyProtection="1"/>
    <xf numFmtId="0" fontId="1" fillId="0" borderId="0" xfId="17" applyAlignment="1" applyProtection="1">
      <alignment horizontal="center"/>
    </xf>
    <xf numFmtId="0" fontId="66" fillId="32" borderId="0" xfId="17" applyFont="1" applyFill="1" applyBorder="1" applyProtection="1"/>
    <xf numFmtId="0" fontId="23" fillId="32" borderId="0" xfId="17" applyFont="1" applyFill="1" applyBorder="1" applyAlignment="1" applyProtection="1">
      <alignment vertical="center"/>
    </xf>
    <xf numFmtId="0" fontId="55" fillId="37" borderId="25" xfId="17" applyFont="1" applyFill="1" applyBorder="1" applyAlignment="1" applyProtection="1">
      <alignment horizontal="center" vertical="center"/>
    </xf>
    <xf numFmtId="0" fontId="23" fillId="0" borderId="37" xfId="17" applyFont="1" applyBorder="1" applyAlignment="1" applyProtection="1">
      <alignment horizontal="center" vertical="center"/>
    </xf>
    <xf numFmtId="0" fontId="1" fillId="0" borderId="38" xfId="17" applyBorder="1" applyAlignment="1" applyProtection="1">
      <alignment horizontal="center" vertical="center"/>
    </xf>
    <xf numFmtId="0" fontId="25" fillId="38" borderId="39" xfId="17" applyFont="1" applyFill="1" applyBorder="1" applyAlignment="1" applyProtection="1">
      <alignment horizontal="center" vertical="center"/>
    </xf>
    <xf numFmtId="0" fontId="1" fillId="38" borderId="37" xfId="17" applyFill="1" applyBorder="1" applyAlignment="1" applyProtection="1">
      <alignment horizontal="center" vertical="center"/>
    </xf>
    <xf numFmtId="0" fontId="1" fillId="38" borderId="37" xfId="17" applyNumberFormat="1" applyFill="1" applyBorder="1" applyProtection="1"/>
    <xf numFmtId="0" fontId="23" fillId="0" borderId="38" xfId="17" applyFont="1" applyBorder="1" applyAlignment="1" applyProtection="1">
      <alignment horizontal="center" vertical="center"/>
    </xf>
    <xf numFmtId="0" fontId="23" fillId="0" borderId="8" xfId="17" applyFont="1" applyBorder="1" applyAlignment="1" applyProtection="1">
      <alignment horizontal="center" vertical="center"/>
    </xf>
    <xf numFmtId="0" fontId="1" fillId="0" borderId="40" xfId="17" applyBorder="1" applyAlignment="1" applyProtection="1">
      <alignment horizontal="center" vertical="center"/>
    </xf>
    <xf numFmtId="0" fontId="25" fillId="38" borderId="4" xfId="17" applyFont="1" applyFill="1" applyBorder="1" applyAlignment="1" applyProtection="1">
      <alignment horizontal="center" vertical="center"/>
    </xf>
    <xf numFmtId="0" fontId="1" fillId="38" borderId="8" xfId="17" applyFill="1" applyBorder="1" applyAlignment="1" applyProtection="1">
      <alignment horizontal="center" vertical="center"/>
    </xf>
    <xf numFmtId="0" fontId="1" fillId="38" borderId="8" xfId="17" applyNumberFormat="1" applyFill="1" applyBorder="1" applyProtection="1"/>
    <xf numFmtId="0" fontId="23" fillId="0" borderId="41" xfId="17" applyFont="1" applyBorder="1" applyAlignment="1" applyProtection="1">
      <alignment horizontal="center" vertical="center"/>
    </xf>
    <xf numFmtId="0" fontId="23" fillId="0" borderId="1" xfId="17" applyFont="1" applyBorder="1" applyAlignment="1" applyProtection="1">
      <alignment horizontal="center" vertical="center"/>
    </xf>
    <xf numFmtId="0" fontId="25" fillId="38" borderId="14" xfId="17" applyFont="1" applyFill="1" applyBorder="1" applyAlignment="1" applyProtection="1">
      <alignment horizontal="center" vertical="center"/>
    </xf>
    <xf numFmtId="0" fontId="1" fillId="38" borderId="1" xfId="17" applyFill="1" applyBorder="1" applyAlignment="1" applyProtection="1">
      <alignment horizontal="center" vertical="center"/>
    </xf>
    <xf numFmtId="0" fontId="1" fillId="38" borderId="1" xfId="17" applyNumberFormat="1" applyFill="1" applyBorder="1" applyProtection="1"/>
    <xf numFmtId="0" fontId="23" fillId="0" borderId="41" xfId="17" applyFont="1" applyFill="1" applyBorder="1" applyAlignment="1" applyProtection="1">
      <alignment horizontal="center" vertical="center"/>
    </xf>
    <xf numFmtId="0" fontId="23" fillId="0" borderId="42" xfId="17" applyFont="1" applyFill="1" applyBorder="1" applyAlignment="1" applyProtection="1">
      <alignment horizontal="center" vertical="center"/>
    </xf>
    <xf numFmtId="0" fontId="23" fillId="0" borderId="24" xfId="17" applyFont="1" applyBorder="1" applyAlignment="1" applyProtection="1">
      <alignment horizontal="center" vertical="center"/>
    </xf>
    <xf numFmtId="0" fontId="23" fillId="0" borderId="0" xfId="17" applyFont="1" applyAlignment="1" applyProtection="1">
      <alignment horizontal="center" vertical="center"/>
    </xf>
    <xf numFmtId="0" fontId="28" fillId="0" borderId="41" xfId="17" applyFont="1" applyBorder="1" applyAlignment="1" applyProtection="1">
      <alignment horizontal="center" vertical="center"/>
    </xf>
    <xf numFmtId="0" fontId="23" fillId="0" borderId="1" xfId="17" applyFont="1" applyFill="1" applyBorder="1" applyAlignment="1" applyProtection="1">
      <alignment horizontal="center" vertical="center"/>
    </xf>
    <xf numFmtId="0" fontId="23" fillId="0" borderId="3" xfId="17" applyFont="1" applyBorder="1" applyAlignment="1" applyProtection="1">
      <alignment horizontal="center" vertical="center"/>
    </xf>
    <xf numFmtId="0" fontId="23" fillId="8" borderId="41" xfId="17" applyFont="1" applyFill="1" applyBorder="1" applyAlignment="1" applyProtection="1">
      <alignment horizontal="center" vertical="center"/>
    </xf>
    <xf numFmtId="0" fontId="23" fillId="0" borderId="42" xfId="17" applyFont="1" applyBorder="1" applyAlignment="1" applyProtection="1">
      <alignment horizontal="center" vertical="center"/>
    </xf>
    <xf numFmtId="0" fontId="28" fillId="0" borderId="1" xfId="17" applyFont="1" applyBorder="1" applyAlignment="1" applyProtection="1">
      <alignment horizontal="center" vertical="center"/>
    </xf>
    <xf numFmtId="0" fontId="27" fillId="38" borderId="14" xfId="17" applyFont="1" applyFill="1" applyBorder="1" applyAlignment="1" applyProtection="1">
      <alignment horizontal="center" vertical="center"/>
    </xf>
    <xf numFmtId="0" fontId="23" fillId="0" borderId="33" xfId="17" applyFont="1" applyFill="1" applyBorder="1" applyAlignment="1" applyProtection="1">
      <alignment horizontal="center" vertical="center"/>
    </xf>
    <xf numFmtId="0" fontId="27" fillId="38" borderId="19" xfId="17" applyFont="1" applyFill="1" applyBorder="1" applyAlignment="1" applyProtection="1">
      <alignment horizontal="center" vertical="center"/>
    </xf>
    <xf numFmtId="0" fontId="1" fillId="38" borderId="33" xfId="17" applyFill="1" applyBorder="1" applyAlignment="1" applyProtection="1">
      <alignment horizontal="center" vertical="center"/>
    </xf>
    <xf numFmtId="0" fontId="23" fillId="8" borderId="1" xfId="17" applyFont="1" applyFill="1" applyBorder="1" applyAlignment="1" applyProtection="1">
      <alignment horizontal="center" vertical="center"/>
    </xf>
    <xf numFmtId="0" fontId="26" fillId="36" borderId="43" xfId="17" applyFont="1" applyFill="1" applyBorder="1" applyAlignment="1" applyProtection="1">
      <alignment horizontal="center" vertical="center"/>
    </xf>
    <xf numFmtId="0" fontId="23" fillId="0" borderId="21" xfId="17" applyFont="1" applyFill="1" applyBorder="1" applyAlignment="1" applyProtection="1">
      <alignment horizontal="center" vertical="center"/>
    </xf>
    <xf numFmtId="0" fontId="1" fillId="0" borderId="17" xfId="17" applyBorder="1" applyAlignment="1" applyProtection="1">
      <alignment horizontal="center" vertical="center"/>
    </xf>
    <xf numFmtId="0" fontId="25" fillId="38" borderId="20" xfId="17" applyFont="1" applyFill="1" applyBorder="1" applyAlignment="1" applyProtection="1">
      <alignment horizontal="center" vertical="center"/>
    </xf>
    <xf numFmtId="0" fontId="1" fillId="38" borderId="21" xfId="17" applyFill="1" applyBorder="1" applyAlignment="1" applyProtection="1">
      <alignment horizontal="center" vertical="center"/>
    </xf>
    <xf numFmtId="0" fontId="1" fillId="38" borderId="21" xfId="17" applyNumberFormat="1" applyFill="1" applyBorder="1" applyProtection="1"/>
    <xf numFmtId="0" fontId="23" fillId="0" borderId="44" xfId="17" applyFont="1" applyFill="1" applyBorder="1" applyAlignment="1" applyProtection="1">
      <alignment horizontal="center" vertical="center"/>
    </xf>
    <xf numFmtId="0" fontId="1" fillId="42" borderId="10" xfId="17" applyFill="1" applyBorder="1" applyAlignment="1" applyProtection="1">
      <alignment horizontal="center"/>
    </xf>
    <xf numFmtId="0" fontId="1" fillId="42" borderId="10" xfId="17" applyFill="1" applyBorder="1" applyProtection="1"/>
    <xf numFmtId="0" fontId="1" fillId="42" borderId="11" xfId="17" applyFill="1" applyBorder="1" applyProtection="1"/>
    <xf numFmtId="0" fontId="65" fillId="42" borderId="48" xfId="17" applyFont="1" applyFill="1" applyBorder="1" applyProtection="1"/>
    <xf numFmtId="0" fontId="23" fillId="42" borderId="48" xfId="17" applyFont="1" applyFill="1" applyBorder="1" applyProtection="1"/>
    <xf numFmtId="0" fontId="1" fillId="42" borderId="48" xfId="17" applyFill="1" applyBorder="1" applyProtection="1"/>
    <xf numFmtId="0" fontId="1" fillId="42" borderId="49" xfId="17" applyFill="1" applyBorder="1" applyProtection="1"/>
    <xf numFmtId="0" fontId="25" fillId="42" borderId="0" xfId="17" applyFont="1" applyFill="1" applyBorder="1" applyProtection="1"/>
    <xf numFmtId="0" fontId="23" fillId="42" borderId="0" xfId="17" applyFont="1" applyFill="1" applyBorder="1" applyProtection="1"/>
    <xf numFmtId="0" fontId="1" fillId="42" borderId="0" xfId="17" applyFill="1" applyBorder="1" applyProtection="1"/>
    <xf numFmtId="0" fontId="1" fillId="42" borderId="12" xfId="17" applyFill="1" applyBorder="1" applyProtection="1"/>
    <xf numFmtId="0" fontId="1" fillId="42" borderId="13" xfId="17" applyFill="1" applyBorder="1" applyProtection="1"/>
    <xf numFmtId="0" fontId="1" fillId="42" borderId="47" xfId="17" applyFill="1" applyBorder="1" applyProtection="1"/>
    <xf numFmtId="0" fontId="65" fillId="42" borderId="47" xfId="17" applyFont="1" applyFill="1" applyBorder="1" applyProtection="1"/>
    <xf numFmtId="0" fontId="67" fillId="42" borderId="0" xfId="17" applyFont="1" applyFill="1" applyBorder="1" applyProtection="1"/>
    <xf numFmtId="0" fontId="67" fillId="42" borderId="13" xfId="17" applyFont="1" applyFill="1" applyBorder="1" applyProtection="1"/>
    <xf numFmtId="0" fontId="18" fillId="4" borderId="1" xfId="0" applyFont="1" applyFill="1" applyBorder="1" applyAlignment="1" applyProtection="1">
      <alignment horizontal="left"/>
      <protection locked="0"/>
    </xf>
    <xf numFmtId="0" fontId="18" fillId="4" borderId="14" xfId="0" applyFont="1" applyFill="1" applyBorder="1" applyAlignment="1" applyProtection="1">
      <alignment horizontal="left"/>
      <protection locked="0"/>
    </xf>
    <xf numFmtId="0" fontId="18" fillId="0" borderId="1" xfId="0" applyFont="1" applyBorder="1" applyAlignment="1" applyProtection="1">
      <alignment horizontal="left"/>
      <protection locked="0"/>
    </xf>
    <xf numFmtId="0" fontId="18" fillId="0" borderId="14" xfId="0" applyFont="1" applyBorder="1" applyAlignment="1" applyProtection="1">
      <alignment horizontal="left"/>
      <protection locked="0"/>
    </xf>
    <xf numFmtId="0" fontId="18" fillId="0" borderId="1" xfId="0" applyFont="1" applyBorder="1" applyProtection="1">
      <protection locked="0"/>
    </xf>
    <xf numFmtId="0" fontId="0" fillId="0" borderId="15" xfId="0" applyBorder="1"/>
    <xf numFmtId="0" fontId="0" fillId="0" borderId="14" xfId="0" applyBorder="1"/>
    <xf numFmtId="0" fontId="18" fillId="0" borderId="3" xfId="0" applyFont="1" applyBorder="1" applyAlignment="1" applyProtection="1">
      <alignment horizontal="left"/>
      <protection locked="0"/>
    </xf>
    <xf numFmtId="0" fontId="18" fillId="5" borderId="0" xfId="0" applyFont="1" applyFill="1" applyBorder="1" applyProtection="1"/>
    <xf numFmtId="0" fontId="18" fillId="4" borderId="3" xfId="0" applyFont="1" applyFill="1" applyBorder="1" applyAlignment="1" applyProtection="1">
      <alignment horizontal="left"/>
      <protection locked="0"/>
    </xf>
    <xf numFmtId="0" fontId="18" fillId="5" borderId="0" xfId="0" applyFont="1" applyFill="1" applyBorder="1" applyAlignment="1" applyProtection="1">
      <alignment horizontal="left"/>
    </xf>
    <xf numFmtId="0" fontId="18" fillId="4" borderId="1" xfId="0" applyFont="1" applyFill="1" applyBorder="1" applyProtection="1">
      <protection locked="0"/>
    </xf>
    <xf numFmtId="0" fontId="22" fillId="14" borderId="0" xfId="0" applyFont="1" applyFill="1" applyAlignment="1" applyProtection="1">
      <alignment horizontal="center"/>
      <protection hidden="1"/>
    </xf>
    <xf numFmtId="0" fontId="22" fillId="14" borderId="19" xfId="0" applyFont="1" applyFill="1" applyBorder="1" applyAlignment="1" applyProtection="1">
      <alignment horizontal="center"/>
      <protection hidden="1"/>
    </xf>
    <xf numFmtId="0" fontId="18" fillId="4" borderId="45" xfId="0" applyFont="1" applyFill="1" applyBorder="1" applyProtection="1">
      <protection locked="0"/>
    </xf>
    <xf numFmtId="3" fontId="24" fillId="4" borderId="1" xfId="0" applyNumberFormat="1" applyFont="1" applyFill="1" applyBorder="1" applyAlignment="1" applyProtection="1">
      <alignment horizontal="right"/>
      <protection hidden="1"/>
    </xf>
    <xf numFmtId="3" fontId="24" fillId="4" borderId="58" xfId="0" applyNumberFormat="1" applyFont="1" applyFill="1" applyBorder="1" applyAlignment="1" applyProtection="1">
      <alignment horizontal="right"/>
      <protection hidden="1"/>
    </xf>
    <xf numFmtId="3" fontId="24" fillId="4" borderId="3" xfId="0" applyNumberFormat="1" applyFont="1" applyFill="1" applyBorder="1" applyAlignment="1" applyProtection="1">
      <alignment horizontal="right"/>
      <protection hidden="1"/>
    </xf>
    <xf numFmtId="3" fontId="24" fillId="4" borderId="24" xfId="0" applyNumberFormat="1" applyFont="1" applyFill="1" applyBorder="1" applyAlignment="1" applyProtection="1">
      <alignment horizontal="right"/>
      <protection hidden="1"/>
    </xf>
    <xf numFmtId="3" fontId="24" fillId="0" borderId="1" xfId="0" applyNumberFormat="1" applyFont="1" applyBorder="1" applyAlignment="1" applyProtection="1">
      <alignment horizontal="right"/>
      <protection hidden="1"/>
    </xf>
    <xf numFmtId="3" fontId="24" fillId="0" borderId="58" xfId="0" applyNumberFormat="1" applyFont="1" applyBorder="1" applyAlignment="1" applyProtection="1">
      <alignment horizontal="right"/>
      <protection hidden="1"/>
    </xf>
    <xf numFmtId="0" fontId="18" fillId="4" borderId="15" xfId="0" applyFont="1" applyFill="1" applyBorder="1" applyProtection="1">
      <protection locked="0"/>
    </xf>
    <xf numFmtId="0" fontId="18" fillId="0" borderId="8" xfId="0" applyFont="1" applyBorder="1" applyProtection="1">
      <protection locked="0"/>
    </xf>
    <xf numFmtId="0" fontId="18" fillId="0" borderId="2" xfId="0" applyFont="1" applyBorder="1" applyProtection="1">
      <protection locked="0"/>
    </xf>
    <xf numFmtId="3" fontId="24" fillId="5" borderId="0" xfId="0" applyNumberFormat="1" applyFont="1" applyFill="1" applyBorder="1" applyAlignment="1" applyProtection="1">
      <alignment horizontal="right"/>
      <protection hidden="1"/>
    </xf>
    <xf numFmtId="0" fontId="0" fillId="0" borderId="58" xfId="0" applyBorder="1"/>
    <xf numFmtId="0" fontId="18" fillId="4" borderId="8" xfId="0" applyFont="1" applyFill="1" applyBorder="1" applyAlignment="1" applyProtection="1">
      <alignment horizontal="left"/>
      <protection locked="0"/>
    </xf>
    <xf numFmtId="0" fontId="18" fillId="4" borderId="4" xfId="0" applyFont="1" applyFill="1" applyBorder="1" applyAlignment="1" applyProtection="1">
      <alignment horizontal="left"/>
      <protection locked="0"/>
    </xf>
    <xf numFmtId="0" fontId="18" fillId="0" borderId="21" xfId="0" applyFont="1" applyBorder="1" applyProtection="1">
      <protection locked="0"/>
    </xf>
    <xf numFmtId="0" fontId="0" fillId="0" borderId="32" xfId="0" applyBorder="1"/>
    <xf numFmtId="0" fontId="0" fillId="0" borderId="20" xfId="0" applyBorder="1"/>
    <xf numFmtId="0" fontId="18" fillId="0" borderId="21" xfId="0" applyFont="1" applyBorder="1" applyAlignment="1" applyProtection="1">
      <alignment horizontal="left"/>
      <protection locked="0"/>
    </xf>
    <xf numFmtId="0" fontId="18" fillId="0" borderId="20" xfId="0" applyFont="1" applyBorder="1" applyAlignment="1" applyProtection="1">
      <alignment horizontal="left"/>
      <protection locked="0"/>
    </xf>
    <xf numFmtId="3" fontId="24" fillId="0" borderId="21" xfId="0" applyNumberFormat="1" applyFont="1" applyBorder="1" applyAlignment="1" applyProtection="1">
      <alignment horizontal="right"/>
      <protection hidden="1"/>
    </xf>
    <xf numFmtId="0" fontId="0" fillId="0" borderId="56" xfId="0" applyBorder="1"/>
    <xf numFmtId="0" fontId="18" fillId="4" borderId="16" xfId="0" applyFont="1" applyFill="1" applyBorder="1" applyProtection="1">
      <protection locked="0"/>
    </xf>
    <xf numFmtId="0" fontId="18" fillId="0" borderId="4" xfId="0" applyFont="1" applyBorder="1" applyProtection="1">
      <protection locked="0"/>
    </xf>
    <xf numFmtId="0" fontId="18" fillId="4" borderId="14" xfId="0" applyFont="1" applyFill="1" applyBorder="1" applyProtection="1">
      <protection locked="0"/>
    </xf>
    <xf numFmtId="0" fontId="18" fillId="4" borderId="8" xfId="0" applyFont="1" applyFill="1" applyBorder="1" applyProtection="1">
      <protection locked="0"/>
    </xf>
    <xf numFmtId="0" fontId="0" fillId="0" borderId="4" xfId="0" applyBorder="1"/>
    <xf numFmtId="0" fontId="18" fillId="0" borderId="7" xfId="0" applyFont="1" applyBorder="1" applyAlignment="1" applyProtection="1">
      <alignment horizontal="left"/>
      <protection locked="0"/>
    </xf>
    <xf numFmtId="0" fontId="16" fillId="3" borderId="54" xfId="0" applyFont="1" applyFill="1" applyBorder="1" applyAlignment="1">
      <alignment horizontal="center" vertical="center"/>
    </xf>
    <xf numFmtId="0" fontId="16" fillId="3" borderId="55" xfId="0" applyFont="1" applyFill="1" applyBorder="1" applyAlignment="1">
      <alignment horizontal="center" vertical="center"/>
    </xf>
    <xf numFmtId="0" fontId="16" fillId="3" borderId="28" xfId="0" applyFont="1" applyFill="1" applyBorder="1" applyAlignment="1">
      <alignment horizontal="center" vertical="center" wrapText="1"/>
    </xf>
    <xf numFmtId="0" fontId="16" fillId="3" borderId="29" xfId="0" applyFont="1" applyFill="1" applyBorder="1" applyAlignment="1">
      <alignment horizontal="center" vertical="center" wrapText="1"/>
    </xf>
    <xf numFmtId="0" fontId="16" fillId="3" borderId="26" xfId="0" applyFont="1" applyFill="1" applyBorder="1" applyAlignment="1">
      <alignment horizontal="center" vertical="center" wrapText="1"/>
    </xf>
    <xf numFmtId="0" fontId="16" fillId="3" borderId="30" xfId="0" applyFont="1" applyFill="1" applyBorder="1" applyAlignment="1">
      <alignment horizontal="center" vertical="center" wrapText="1"/>
    </xf>
    <xf numFmtId="0" fontId="16" fillId="3" borderId="27" xfId="0" applyFont="1" applyFill="1" applyBorder="1" applyAlignment="1">
      <alignment horizontal="center" vertical="center" wrapText="1"/>
    </xf>
    <xf numFmtId="0" fontId="16" fillId="3" borderId="31" xfId="0" applyFont="1" applyFill="1" applyBorder="1" applyAlignment="1">
      <alignment horizontal="center" vertical="center" wrapText="1"/>
    </xf>
    <xf numFmtId="0" fontId="18" fillId="0" borderId="14" xfId="0" applyFont="1" applyBorder="1" applyProtection="1">
      <protection locked="0"/>
    </xf>
    <xf numFmtId="0" fontId="18" fillId="0" borderId="3" xfId="0" applyFont="1" applyBorder="1" applyProtection="1">
      <protection locked="0"/>
    </xf>
    <xf numFmtId="0" fontId="18" fillId="4" borderId="3" xfId="0" applyFont="1" applyFill="1" applyBorder="1" applyProtection="1">
      <protection locked="0"/>
    </xf>
    <xf numFmtId="0" fontId="18" fillId="4" borderId="4" xfId="0" applyFont="1" applyFill="1" applyBorder="1" applyProtection="1">
      <protection locked="0"/>
    </xf>
    <xf numFmtId="0" fontId="16" fillId="3" borderId="10" xfId="0" applyFont="1" applyFill="1" applyBorder="1" applyAlignment="1">
      <alignment horizontal="center" vertical="center" wrapText="1"/>
    </xf>
    <xf numFmtId="0" fontId="16" fillId="3" borderId="13" xfId="0" applyFont="1" applyFill="1" applyBorder="1" applyAlignment="1">
      <alignment horizontal="center" vertical="center" wrapText="1"/>
    </xf>
    <xf numFmtId="3" fontId="24" fillId="0" borderId="3" xfId="0" applyNumberFormat="1" applyFont="1" applyBorder="1" applyAlignment="1" applyProtection="1">
      <alignment horizontal="right"/>
      <protection hidden="1"/>
    </xf>
    <xf numFmtId="3" fontId="24" fillId="0" borderId="24" xfId="0" applyNumberFormat="1" applyFont="1" applyBorder="1" applyAlignment="1" applyProtection="1">
      <alignment horizontal="right"/>
      <protection hidden="1"/>
    </xf>
    <xf numFmtId="0" fontId="18" fillId="0" borderId="7" xfId="0" applyFont="1" applyFill="1" applyBorder="1" applyAlignment="1" applyProtection="1">
      <alignment horizontal="left"/>
      <protection locked="0"/>
    </xf>
    <xf numFmtId="3" fontId="24" fillId="0" borderId="5" xfId="0" applyNumberFormat="1" applyFont="1" applyFill="1" applyBorder="1" applyAlignment="1" applyProtection="1">
      <alignment horizontal="right"/>
      <protection hidden="1"/>
    </xf>
    <xf numFmtId="3" fontId="24" fillId="0" borderId="6" xfId="0" applyNumberFormat="1" applyFont="1" applyFill="1" applyBorder="1" applyAlignment="1" applyProtection="1">
      <alignment horizontal="right"/>
      <protection hidden="1"/>
    </xf>
    <xf numFmtId="3" fontId="24" fillId="4" borderId="45" xfId="0" applyNumberFormat="1" applyFont="1" applyFill="1" applyBorder="1" applyAlignment="1" applyProtection="1">
      <alignment horizontal="right"/>
      <protection hidden="1"/>
    </xf>
    <xf numFmtId="3" fontId="24" fillId="4" borderId="46" xfId="0" applyNumberFormat="1" applyFont="1" applyFill="1" applyBorder="1" applyAlignment="1" applyProtection="1">
      <alignment horizontal="right"/>
      <protection hidden="1"/>
    </xf>
    <xf numFmtId="0" fontId="18" fillId="0" borderId="5" xfId="0" applyFont="1" applyFill="1" applyBorder="1" applyAlignment="1" applyProtection="1">
      <alignment horizontal="left"/>
      <protection locked="0"/>
    </xf>
    <xf numFmtId="0" fontId="18" fillId="4" borderId="45" xfId="0" applyFont="1" applyFill="1" applyBorder="1" applyAlignment="1" applyProtection="1">
      <alignment horizontal="left"/>
      <protection locked="0"/>
    </xf>
    <xf numFmtId="0" fontId="18" fillId="0" borderId="5" xfId="0" applyFont="1" applyFill="1" applyBorder="1" applyProtection="1">
      <protection locked="0"/>
    </xf>
    <xf numFmtId="0" fontId="18" fillId="0" borderId="3" xfId="0" applyFont="1" applyFill="1" applyBorder="1" applyAlignment="1" applyProtection="1">
      <alignment horizontal="left"/>
      <protection locked="0"/>
    </xf>
    <xf numFmtId="3" fontId="72" fillId="41" borderId="52" xfId="0" applyNumberFormat="1" applyFont="1" applyFill="1" applyBorder="1" applyAlignment="1" applyProtection="1">
      <alignment horizontal="left"/>
      <protection locked="0"/>
    </xf>
    <xf numFmtId="0" fontId="72" fillId="41" borderId="52" xfId="0" applyFont="1" applyFill="1" applyBorder="1" applyAlignment="1" applyProtection="1">
      <alignment horizontal="left"/>
      <protection locked="0"/>
    </xf>
    <xf numFmtId="0" fontId="72" fillId="41" borderId="51" xfId="0" applyFont="1" applyFill="1" applyBorder="1" applyAlignment="1" applyProtection="1">
      <alignment horizontal="left"/>
      <protection locked="0"/>
    </xf>
    <xf numFmtId="0" fontId="22" fillId="41" borderId="52" xfId="0" applyFont="1" applyFill="1" applyBorder="1" applyAlignment="1" applyProtection="1">
      <alignment horizontal="left"/>
      <protection locked="0"/>
    </xf>
    <xf numFmtId="0" fontId="16" fillId="3" borderId="21" xfId="0" applyFont="1" applyFill="1" applyBorder="1" applyAlignment="1">
      <alignment horizontal="center" vertical="center" wrapText="1"/>
    </xf>
    <xf numFmtId="0" fontId="16" fillId="3" borderId="56" xfId="0" applyFont="1" applyFill="1" applyBorder="1" applyAlignment="1">
      <alignment horizontal="center" vertical="center" wrapText="1"/>
    </xf>
    <xf numFmtId="0" fontId="35" fillId="2" borderId="9" xfId="2" applyFont="1" applyFill="1" applyBorder="1" applyAlignment="1" applyProtection="1">
      <alignment horizontal="left" vertical="center" indent="1"/>
      <protection hidden="1"/>
    </xf>
    <xf numFmtId="0" fontId="35" fillId="2" borderId="12" xfId="2" applyFont="1" applyFill="1" applyBorder="1" applyAlignment="1" applyProtection="1">
      <alignment horizontal="left" vertical="center" indent="1"/>
      <protection hidden="1"/>
    </xf>
    <xf numFmtId="0" fontId="22" fillId="41" borderId="0" xfId="0" applyFont="1" applyFill="1" applyBorder="1" applyAlignment="1" applyProtection="1">
      <alignment horizontal="left" vertical="center" wrapText="1"/>
      <protection locked="0"/>
    </xf>
    <xf numFmtId="3" fontId="24" fillId="0" borderId="8" xfId="0" applyNumberFormat="1" applyFont="1" applyBorder="1" applyAlignment="1" applyProtection="1">
      <alignment horizontal="right"/>
      <protection hidden="1"/>
    </xf>
    <xf numFmtId="3" fontId="24" fillId="0" borderId="57" xfId="0" applyNumberFormat="1" applyFont="1" applyBorder="1" applyAlignment="1" applyProtection="1">
      <alignment horizontal="right"/>
      <protection hidden="1"/>
    </xf>
    <xf numFmtId="0" fontId="70" fillId="41" borderId="0" xfId="0" applyFont="1" applyFill="1" applyBorder="1" applyAlignment="1">
      <alignment horizontal="right"/>
    </xf>
    <xf numFmtId="0" fontId="70" fillId="41" borderId="48" xfId="0" applyFont="1" applyFill="1" applyBorder="1" applyAlignment="1">
      <alignment horizontal="right"/>
    </xf>
    <xf numFmtId="0" fontId="70" fillId="41" borderId="0" xfId="0" applyFont="1" applyFill="1" applyBorder="1" applyAlignment="1">
      <alignment horizontal="left"/>
    </xf>
    <xf numFmtId="0" fontId="70" fillId="41" borderId="48" xfId="0" applyFont="1" applyFill="1" applyBorder="1" applyAlignment="1">
      <alignment horizontal="left"/>
    </xf>
    <xf numFmtId="0" fontId="22" fillId="41" borderId="0" xfId="0" applyFont="1" applyFill="1" applyBorder="1" applyAlignment="1">
      <alignment horizontal="right"/>
    </xf>
    <xf numFmtId="0" fontId="22" fillId="41" borderId="48" xfId="0" applyFont="1" applyFill="1" applyBorder="1" applyAlignment="1">
      <alignment horizontal="right"/>
    </xf>
    <xf numFmtId="0" fontId="22" fillId="41" borderId="0" xfId="0" applyFont="1" applyFill="1" applyBorder="1" applyAlignment="1">
      <alignment horizontal="center"/>
    </xf>
    <xf numFmtId="0" fontId="17" fillId="5" borderId="0" xfId="0" applyFont="1" applyFill="1" applyBorder="1" applyAlignment="1">
      <alignment horizontal="center"/>
    </xf>
    <xf numFmtId="0" fontId="17" fillId="5" borderId="0" xfId="0" applyFont="1" applyFill="1" applyAlignment="1">
      <alignment horizontal="center"/>
    </xf>
    <xf numFmtId="0" fontId="18" fillId="4" borderId="1" xfId="0" applyFont="1" applyFill="1" applyBorder="1" applyAlignment="1" applyProtection="1">
      <protection locked="0"/>
    </xf>
    <xf numFmtId="0" fontId="18" fillId="4" borderId="14" xfId="0" applyFont="1" applyFill="1" applyBorder="1" applyAlignment="1" applyProtection="1">
      <protection locked="0"/>
    </xf>
    <xf numFmtId="0" fontId="17" fillId="13" borderId="0" xfId="0" applyFont="1" applyFill="1" applyAlignment="1">
      <alignment horizontal="center"/>
    </xf>
    <xf numFmtId="0" fontId="57" fillId="24" borderId="0" xfId="0" applyFont="1" applyFill="1" applyAlignment="1">
      <alignment horizontal="center" vertical="center"/>
    </xf>
    <xf numFmtId="0" fontId="70" fillId="41" borderId="10" xfId="0" applyFont="1" applyFill="1" applyBorder="1" applyAlignment="1">
      <alignment horizontal="left"/>
    </xf>
    <xf numFmtId="0" fontId="74" fillId="41" borderId="10" xfId="0" applyFont="1" applyFill="1" applyBorder="1" applyAlignment="1">
      <alignment horizontal="left"/>
    </xf>
    <xf numFmtId="0" fontId="70" fillId="41" borderId="10" xfId="0" applyFont="1" applyFill="1" applyBorder="1" applyAlignment="1">
      <alignment horizontal="right"/>
    </xf>
    <xf numFmtId="0" fontId="74" fillId="41" borderId="10" xfId="0" applyFont="1" applyFill="1" applyBorder="1" applyAlignment="1">
      <alignment horizontal="right"/>
    </xf>
    <xf numFmtId="0" fontId="74" fillId="41" borderId="11" xfId="0" applyFont="1" applyFill="1" applyBorder="1" applyAlignment="1">
      <alignment horizontal="right"/>
    </xf>
    <xf numFmtId="0" fontId="58" fillId="13" borderId="0" xfId="0" applyFont="1" applyFill="1" applyAlignment="1">
      <alignment horizontal="center" vertical="center"/>
    </xf>
    <xf numFmtId="0" fontId="18" fillId="0" borderId="1" xfId="0" applyFont="1" applyFill="1" applyBorder="1" applyAlignment="1" applyProtection="1">
      <alignment horizontal="left"/>
      <protection locked="0"/>
    </xf>
    <xf numFmtId="0" fontId="18" fillId="0" borderId="14" xfId="0" applyFont="1" applyFill="1" applyBorder="1" applyAlignment="1" applyProtection="1">
      <alignment horizontal="left"/>
      <protection locked="0"/>
    </xf>
    <xf numFmtId="0" fontId="18" fillId="0" borderId="15" xfId="0" applyFont="1" applyBorder="1" applyProtection="1">
      <protection locked="0"/>
    </xf>
    <xf numFmtId="0" fontId="0" fillId="0" borderId="2" xfId="0" applyBorder="1"/>
    <xf numFmtId="3" fontId="24" fillId="4" borderId="8" xfId="0" applyNumberFormat="1" applyFont="1" applyFill="1" applyBorder="1" applyAlignment="1" applyProtection="1">
      <alignment horizontal="right"/>
      <protection hidden="1"/>
    </xf>
    <xf numFmtId="0" fontId="0" fillId="0" borderId="57" xfId="0" applyBorder="1"/>
    <xf numFmtId="0" fontId="22" fillId="41" borderId="51" xfId="0" applyFont="1" applyFill="1" applyBorder="1" applyAlignment="1" applyProtection="1">
      <alignment horizontal="left"/>
      <protection locked="0"/>
    </xf>
    <xf numFmtId="0" fontId="55" fillId="31" borderId="34" xfId="17" applyFont="1" applyFill="1" applyBorder="1" applyAlignment="1" applyProtection="1">
      <alignment horizontal="center" vertical="center"/>
    </xf>
    <xf numFmtId="0" fontId="55" fillId="31" borderId="45" xfId="17" applyFont="1" applyFill="1" applyBorder="1" applyAlignment="1" applyProtection="1">
      <alignment horizontal="center" vertical="center"/>
    </xf>
    <xf numFmtId="0" fontId="25" fillId="31" borderId="45" xfId="17" applyFont="1" applyFill="1" applyBorder="1" applyAlignment="1" applyProtection="1">
      <alignment horizontal="center" vertical="center"/>
      <protection locked="0"/>
    </xf>
    <xf numFmtId="0" fontId="25" fillId="31" borderId="46" xfId="17" applyFont="1" applyFill="1" applyBorder="1" applyAlignment="1" applyProtection="1">
      <alignment horizontal="center" vertical="center"/>
      <protection locked="0"/>
    </xf>
    <xf numFmtId="0" fontId="62" fillId="0" borderId="0" xfId="17" applyFont="1" applyBorder="1" applyAlignment="1" applyProtection="1">
      <alignment horizontal="center"/>
    </xf>
    <xf numFmtId="0" fontId="55" fillId="32" borderId="36" xfId="17" applyFont="1" applyFill="1" applyBorder="1" applyAlignment="1" applyProtection="1">
      <alignment horizontal="center" vertical="center"/>
    </xf>
    <xf numFmtId="0" fontId="55" fillId="32" borderId="3" xfId="17" applyFont="1" applyFill="1" applyBorder="1" applyAlignment="1" applyProtection="1">
      <alignment horizontal="center" vertical="center"/>
    </xf>
    <xf numFmtId="0" fontId="25" fillId="32" borderId="3" xfId="17" applyFont="1" applyFill="1" applyBorder="1" applyAlignment="1" applyProtection="1">
      <alignment horizontal="center" vertical="center"/>
      <protection locked="0"/>
    </xf>
    <xf numFmtId="0" fontId="25" fillId="32" borderId="24" xfId="17" applyFont="1" applyFill="1" applyBorder="1" applyAlignment="1" applyProtection="1">
      <alignment horizontal="center" vertical="center"/>
      <protection locked="0"/>
    </xf>
    <xf numFmtId="0" fontId="63" fillId="0" borderId="0" xfId="17" applyFont="1" applyBorder="1" applyAlignment="1" applyProtection="1">
      <alignment horizontal="center" vertical="center" wrapText="1"/>
    </xf>
    <xf numFmtId="0" fontId="55" fillId="33" borderId="43" xfId="17" applyFont="1" applyFill="1" applyBorder="1" applyAlignment="1" applyProtection="1">
      <alignment horizontal="center" vertical="center"/>
    </xf>
    <xf numFmtId="0" fontId="55" fillId="33" borderId="5" xfId="17" applyFont="1" applyFill="1" applyBorder="1" applyAlignment="1" applyProtection="1">
      <alignment horizontal="center" vertical="center"/>
    </xf>
    <xf numFmtId="0" fontId="25" fillId="33" borderId="5" xfId="17" applyFont="1" applyFill="1" applyBorder="1" applyAlignment="1" applyProtection="1">
      <alignment horizontal="center" vertical="center"/>
    </xf>
    <xf numFmtId="0" fontId="25" fillId="33" borderId="6" xfId="17" applyFont="1" applyFill="1" applyBorder="1" applyAlignment="1" applyProtection="1">
      <alignment horizontal="center" vertical="center"/>
    </xf>
    <xf numFmtId="14" fontId="25" fillId="0" borderId="13" xfId="17" applyNumberFormat="1" applyFont="1" applyBorder="1" applyAlignment="1" applyProtection="1">
      <alignment horizontal="center" vertical="center"/>
    </xf>
    <xf numFmtId="0" fontId="25" fillId="0" borderId="13" xfId="17" applyFont="1" applyBorder="1" applyAlignment="1" applyProtection="1">
      <alignment horizontal="center" vertical="center"/>
    </xf>
    <xf numFmtId="0" fontId="26" fillId="42" borderId="9" xfId="17" applyFont="1" applyFill="1" applyBorder="1" applyAlignment="1" applyProtection="1">
      <alignment horizontal="left" vertical="center" wrapText="1"/>
    </xf>
    <xf numFmtId="0" fontId="26" fillId="42" borderId="10" xfId="17" applyFont="1" applyFill="1" applyBorder="1" applyAlignment="1" applyProtection="1">
      <alignment horizontal="left" vertical="center" wrapText="1"/>
    </xf>
    <xf numFmtId="0" fontId="70" fillId="42" borderId="10" xfId="17" applyFont="1" applyFill="1" applyBorder="1" applyAlignment="1" applyProtection="1">
      <alignment horizontal="center" vertical="top"/>
    </xf>
    <xf numFmtId="0" fontId="26" fillId="42" borderId="0" xfId="17" applyFont="1" applyFill="1" applyBorder="1" applyAlignment="1" applyProtection="1">
      <alignment horizontal="center" vertical="center"/>
    </xf>
    <xf numFmtId="0" fontId="26" fillId="42" borderId="0" xfId="17" applyFont="1" applyFill="1" applyBorder="1" applyAlignment="1" applyProtection="1">
      <alignment horizontal="center"/>
    </xf>
    <xf numFmtId="0" fontId="67" fillId="42" borderId="13" xfId="17" applyFont="1" applyFill="1" applyBorder="1" applyAlignment="1" applyProtection="1">
      <alignment horizontal="left" wrapText="1"/>
    </xf>
  </cellXfs>
  <cellStyles count="18">
    <cellStyle name="Hiperłącze" xfId="2" builtinId="8"/>
    <cellStyle name="Hiperłącze 2" xfId="3"/>
    <cellStyle name="Normalny" xfId="0" builtinId="0"/>
    <cellStyle name="Normalny 10" xfId="13"/>
    <cellStyle name="Normalny 11" xfId="14"/>
    <cellStyle name="Normalny 12" xfId="15"/>
    <cellStyle name="Normalny 13" xfId="16"/>
    <cellStyle name="Normalny 14" xfId="17"/>
    <cellStyle name="Normalny 2" xfId="1"/>
    <cellStyle name="Normalny 2 2" xfId="5"/>
    <cellStyle name="Normalny 3" xfId="6"/>
    <cellStyle name="Normalny 4" xfId="7"/>
    <cellStyle name="Normalny 5" xfId="8"/>
    <cellStyle name="Normalny 6" xfId="9"/>
    <cellStyle name="Normalny 7" xfId="10"/>
    <cellStyle name="Normalny 8" xfId="11"/>
    <cellStyle name="Normalny 9" xfId="12"/>
    <cellStyle name="Procentowy 2" xfId="4"/>
  </cellStyles>
  <dxfs count="163">
    <dxf>
      <fill>
        <patternFill>
          <bgColor rgb="FFFF0000"/>
        </patternFill>
      </fill>
      <border>
        <left/>
        <right/>
        <top/>
        <bottom/>
        <vertical/>
        <horizontal/>
      </border>
    </dxf>
    <dxf>
      <fill>
        <patternFill>
          <bgColor rgb="FFFFFF00"/>
        </patternFill>
      </fill>
      <border>
        <left/>
        <right/>
        <top/>
        <bottom/>
        <vertical/>
        <horizontal/>
      </border>
    </dxf>
    <dxf>
      <fill>
        <patternFill>
          <bgColor rgb="FFFFFF00"/>
        </patternFill>
      </fill>
      <border>
        <left/>
        <right/>
        <top/>
        <bottom/>
        <vertical/>
        <horizontal/>
      </border>
    </dxf>
    <dxf>
      <fill>
        <patternFill>
          <bgColor rgb="FFFFFF00"/>
        </patternFill>
      </fill>
      <border>
        <left/>
        <right/>
        <top/>
        <bottom/>
        <vertical/>
        <horizontal/>
      </border>
    </dxf>
    <dxf>
      <fill>
        <patternFill>
          <bgColor rgb="FFFF0000"/>
        </patternFill>
      </fill>
    </dxf>
    <dxf>
      <fill>
        <patternFill>
          <bgColor rgb="FFFF0000"/>
        </patternFill>
      </fill>
    </dxf>
    <dxf>
      <fill>
        <patternFill>
          <bgColor rgb="FFFF0000"/>
        </patternFill>
      </fill>
      <border>
        <left/>
        <right/>
        <top/>
        <bottom/>
        <vertical/>
        <horizontal/>
      </border>
    </dxf>
    <dxf>
      <fill>
        <patternFill>
          <bgColor rgb="FFFFFF00"/>
        </patternFill>
      </fill>
      <border>
        <left/>
        <right/>
        <top/>
        <bottom/>
        <vertical/>
        <horizontal/>
      </border>
    </dxf>
    <dxf>
      <fill>
        <patternFill>
          <bgColor rgb="FFFFFF00"/>
        </patternFill>
      </fill>
      <border>
        <left/>
        <right/>
        <top/>
        <bottom/>
        <vertical/>
        <horizontal/>
      </border>
    </dxf>
    <dxf>
      <fill>
        <patternFill>
          <bgColor rgb="FFFFFF00"/>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border>
        <left/>
        <right/>
        <top/>
        <bottom/>
        <vertical/>
        <horizontal/>
      </border>
    </dxf>
    <dxf>
      <fill>
        <patternFill>
          <bgColor rgb="FFFFFF00"/>
        </patternFill>
      </fill>
      <border>
        <left/>
        <right/>
        <top/>
        <bottom/>
        <vertical/>
        <horizontal/>
      </border>
    </dxf>
    <dxf>
      <fill>
        <patternFill>
          <bgColor rgb="FFFFFF00"/>
        </patternFill>
      </fill>
      <border>
        <left/>
        <right/>
        <top/>
        <bottom/>
        <vertical/>
        <horizontal/>
      </border>
    </dxf>
    <dxf>
      <fill>
        <patternFill>
          <bgColor rgb="FFFFFF00"/>
        </patternFill>
      </fill>
      <border>
        <left/>
        <right/>
        <top/>
        <bottom/>
        <vertical/>
        <horizontal/>
      </border>
    </dxf>
    <dxf>
      <fill>
        <patternFill>
          <bgColor rgb="FFFF0000"/>
        </patternFill>
      </fill>
    </dxf>
    <dxf>
      <fill>
        <patternFill>
          <bgColor rgb="FFFF0000"/>
        </patternFill>
      </fill>
    </dxf>
    <dxf>
      <fill>
        <patternFill>
          <bgColor rgb="FFFF0000"/>
        </patternFill>
      </fill>
      <border>
        <left/>
        <right/>
        <top/>
        <bottom/>
        <vertical/>
        <horizontal/>
      </border>
    </dxf>
    <dxf>
      <fill>
        <patternFill>
          <bgColor rgb="FFFFFF00"/>
        </patternFill>
      </fill>
      <border>
        <left/>
        <right/>
        <top/>
        <bottom/>
        <vertical/>
        <horizontal/>
      </border>
    </dxf>
    <dxf>
      <fill>
        <patternFill>
          <bgColor rgb="FFFFFF00"/>
        </patternFill>
      </fill>
      <border>
        <left/>
        <right/>
        <top/>
        <bottom/>
        <vertical/>
        <horizontal/>
      </border>
    </dxf>
    <dxf>
      <fill>
        <patternFill>
          <bgColor rgb="FFFFFF00"/>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s>
  <tableStyles count="0" defaultTableStyle="TableStyleMedium9" defaultPivotStyle="PivotStyleLight16"/>
  <colors>
    <mruColors>
      <color rgb="FF1F4E78"/>
      <color rgb="FF2B2A28"/>
      <color rgb="FF282726"/>
      <color rgb="FFFFE5FF"/>
      <color rgb="FF3BFE06"/>
      <color rgb="FFFF21E5"/>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3" Type="http://schemas.openxmlformats.org/officeDocument/2006/relationships/image" Target="../media/image14.png"/><Relationship Id="rId7" Type="http://schemas.openxmlformats.org/officeDocument/2006/relationships/image" Target="../media/image18.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15</xdr:col>
      <xdr:colOff>116421</xdr:colOff>
      <xdr:row>0</xdr:row>
      <xdr:rowOff>84667</xdr:rowOff>
    </xdr:from>
    <xdr:to>
      <xdr:col>19</xdr:col>
      <xdr:colOff>288163</xdr:colOff>
      <xdr:row>3</xdr:row>
      <xdr:rowOff>47624</xdr:rowOff>
    </xdr:to>
    <xdr:pic>
      <xdr:nvPicPr>
        <xdr:cNvPr id="6" name="Obraz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78588" y="84667"/>
          <a:ext cx="2171992" cy="428624"/>
        </a:xfrm>
        <a:prstGeom prst="rect">
          <a:avLst/>
        </a:prstGeom>
      </xdr:spPr>
    </xdr:pic>
    <xdr:clientData/>
  </xdr:twoCellAnchor>
  <xdr:twoCellAnchor editAs="oneCell">
    <xdr:from>
      <xdr:col>13</xdr:col>
      <xdr:colOff>137584</xdr:colOff>
      <xdr:row>1</xdr:row>
      <xdr:rowOff>52917</xdr:rowOff>
    </xdr:from>
    <xdr:to>
      <xdr:col>14</xdr:col>
      <xdr:colOff>338668</xdr:colOff>
      <xdr:row>3</xdr:row>
      <xdr:rowOff>117441</xdr:rowOff>
    </xdr:to>
    <xdr:pic>
      <xdr:nvPicPr>
        <xdr:cNvPr id="3" name="Obraz 2"/>
        <xdr:cNvPicPr>
          <a:picLocks noChangeAspect="1"/>
        </xdr:cNvPicPr>
      </xdr:nvPicPr>
      <xdr:blipFill>
        <a:blip xmlns:r="http://schemas.openxmlformats.org/officeDocument/2006/relationships" r:embed="rId2"/>
        <a:stretch>
          <a:fillRect/>
        </a:stretch>
      </xdr:blipFill>
      <xdr:spPr>
        <a:xfrm>
          <a:off x="10096501" y="148167"/>
          <a:ext cx="444500" cy="4349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137584</xdr:colOff>
      <xdr:row>9</xdr:row>
      <xdr:rowOff>63500</xdr:rowOff>
    </xdr:from>
    <xdr:to>
      <xdr:col>12</xdr:col>
      <xdr:colOff>497417</xdr:colOff>
      <xdr:row>9</xdr:row>
      <xdr:rowOff>469838</xdr:rowOff>
    </xdr:to>
    <xdr:pic>
      <xdr:nvPicPr>
        <xdr:cNvPr id="2" name="Obraz 1"/>
        <xdr:cNvPicPr>
          <a:picLocks noChangeAspect="1"/>
        </xdr:cNvPicPr>
      </xdr:nvPicPr>
      <xdr:blipFill>
        <a:blip xmlns:r="http://schemas.openxmlformats.org/officeDocument/2006/relationships" r:embed="rId1"/>
        <a:stretch>
          <a:fillRect/>
        </a:stretch>
      </xdr:blipFill>
      <xdr:spPr>
        <a:xfrm>
          <a:off x="10938934" y="1368425"/>
          <a:ext cx="2264833" cy="406338"/>
        </a:xfrm>
        <a:prstGeom prst="rect">
          <a:avLst/>
        </a:prstGeom>
      </xdr:spPr>
    </xdr:pic>
    <xdr:clientData/>
  </xdr:twoCellAnchor>
  <xdr:oneCellAnchor>
    <xdr:from>
      <xdr:col>11</xdr:col>
      <xdr:colOff>137584</xdr:colOff>
      <xdr:row>82</xdr:row>
      <xdr:rowOff>63500</xdr:rowOff>
    </xdr:from>
    <xdr:ext cx="2264833" cy="406338"/>
    <xdr:pic>
      <xdr:nvPicPr>
        <xdr:cNvPr id="3" name="Obraz 2"/>
        <xdr:cNvPicPr>
          <a:picLocks noChangeAspect="1"/>
        </xdr:cNvPicPr>
      </xdr:nvPicPr>
      <xdr:blipFill>
        <a:blip xmlns:r="http://schemas.openxmlformats.org/officeDocument/2006/relationships" r:embed="rId1"/>
        <a:stretch>
          <a:fillRect/>
        </a:stretch>
      </xdr:blipFill>
      <xdr:spPr>
        <a:xfrm>
          <a:off x="10938934" y="17408525"/>
          <a:ext cx="2264833" cy="406338"/>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533400</xdr:colOff>
      <xdr:row>0</xdr:row>
      <xdr:rowOff>0</xdr:rowOff>
    </xdr:from>
    <xdr:to>
      <xdr:col>17</xdr:col>
      <xdr:colOff>371475</xdr:colOff>
      <xdr:row>45</xdr:row>
      <xdr:rowOff>39242</xdr:rowOff>
    </xdr:to>
    <xdr:pic>
      <xdr:nvPicPr>
        <xdr:cNvPr id="8" name="Obraz 7"/>
        <xdr:cNvPicPr>
          <a:picLocks noChangeAspect="1"/>
        </xdr:cNvPicPr>
      </xdr:nvPicPr>
      <xdr:blipFill>
        <a:blip xmlns:r="http://schemas.openxmlformats.org/officeDocument/2006/relationships" r:embed="rId1"/>
        <a:stretch>
          <a:fillRect/>
        </a:stretch>
      </xdr:blipFill>
      <xdr:spPr>
        <a:xfrm>
          <a:off x="1219200" y="0"/>
          <a:ext cx="10810875" cy="8183117"/>
        </a:xfrm>
        <a:prstGeom prst="rect">
          <a:avLst/>
        </a:prstGeom>
      </xdr:spPr>
    </xdr:pic>
    <xdr:clientData/>
  </xdr:twoCellAnchor>
  <xdr:twoCellAnchor editAs="oneCell">
    <xdr:from>
      <xdr:col>1</xdr:col>
      <xdr:colOff>523874</xdr:colOff>
      <xdr:row>45</xdr:row>
      <xdr:rowOff>38100</xdr:rowOff>
    </xdr:from>
    <xdr:to>
      <xdr:col>17</xdr:col>
      <xdr:colOff>361949</xdr:colOff>
      <xdr:row>82</xdr:row>
      <xdr:rowOff>67614</xdr:rowOff>
    </xdr:to>
    <xdr:pic>
      <xdr:nvPicPr>
        <xdr:cNvPr id="3" name="Obraz 2"/>
        <xdr:cNvPicPr>
          <a:picLocks noChangeAspect="1"/>
        </xdr:cNvPicPr>
      </xdr:nvPicPr>
      <xdr:blipFill>
        <a:blip xmlns:r="http://schemas.openxmlformats.org/officeDocument/2006/relationships" r:embed="rId2" cstate="print"/>
        <a:stretch>
          <a:fillRect/>
        </a:stretch>
      </xdr:blipFill>
      <xdr:spPr>
        <a:xfrm>
          <a:off x="1209674" y="8181975"/>
          <a:ext cx="10810875" cy="6725589"/>
        </a:xfrm>
        <a:prstGeom prst="rect">
          <a:avLst/>
        </a:prstGeom>
      </xdr:spPr>
    </xdr:pic>
    <xdr:clientData/>
  </xdr:twoCellAnchor>
  <xdr:twoCellAnchor editAs="oneCell">
    <xdr:from>
      <xdr:col>1</xdr:col>
      <xdr:colOff>523875</xdr:colOff>
      <xdr:row>163</xdr:row>
      <xdr:rowOff>104775</xdr:rowOff>
    </xdr:from>
    <xdr:to>
      <xdr:col>17</xdr:col>
      <xdr:colOff>372985</xdr:colOff>
      <xdr:row>211</xdr:row>
      <xdr:rowOff>86935</xdr:rowOff>
    </xdr:to>
    <xdr:pic>
      <xdr:nvPicPr>
        <xdr:cNvPr id="6" name="Obraz 5"/>
        <xdr:cNvPicPr>
          <a:picLocks noChangeAspect="1"/>
        </xdr:cNvPicPr>
      </xdr:nvPicPr>
      <xdr:blipFill>
        <a:blip xmlns:r="http://schemas.openxmlformats.org/officeDocument/2006/relationships" r:embed="rId3" cstate="print"/>
        <a:stretch>
          <a:fillRect/>
        </a:stretch>
      </xdr:blipFill>
      <xdr:spPr>
        <a:xfrm>
          <a:off x="1209675" y="29603700"/>
          <a:ext cx="10821910" cy="8668960"/>
        </a:xfrm>
        <a:prstGeom prst="rect">
          <a:avLst/>
        </a:prstGeom>
      </xdr:spPr>
    </xdr:pic>
    <xdr:clientData/>
  </xdr:twoCellAnchor>
  <xdr:twoCellAnchor editAs="oneCell">
    <xdr:from>
      <xdr:col>1</xdr:col>
      <xdr:colOff>514350</xdr:colOff>
      <xdr:row>82</xdr:row>
      <xdr:rowOff>66675</xdr:rowOff>
    </xdr:from>
    <xdr:to>
      <xdr:col>17</xdr:col>
      <xdr:colOff>363460</xdr:colOff>
      <xdr:row>125</xdr:row>
      <xdr:rowOff>143972</xdr:rowOff>
    </xdr:to>
    <xdr:pic>
      <xdr:nvPicPr>
        <xdr:cNvPr id="10" name="Obraz 9"/>
        <xdr:cNvPicPr>
          <a:picLocks noChangeAspect="1"/>
        </xdr:cNvPicPr>
      </xdr:nvPicPr>
      <xdr:blipFill>
        <a:blip xmlns:r="http://schemas.openxmlformats.org/officeDocument/2006/relationships" r:embed="rId4"/>
        <a:stretch>
          <a:fillRect/>
        </a:stretch>
      </xdr:blipFill>
      <xdr:spPr>
        <a:xfrm>
          <a:off x="1200150" y="14906625"/>
          <a:ext cx="10821910" cy="7859222"/>
        </a:xfrm>
        <a:prstGeom prst="rect">
          <a:avLst/>
        </a:prstGeom>
      </xdr:spPr>
    </xdr:pic>
    <xdr:clientData/>
  </xdr:twoCellAnchor>
  <xdr:twoCellAnchor editAs="oneCell">
    <xdr:from>
      <xdr:col>1</xdr:col>
      <xdr:colOff>504825</xdr:colOff>
      <xdr:row>125</xdr:row>
      <xdr:rowOff>142875</xdr:rowOff>
    </xdr:from>
    <xdr:to>
      <xdr:col>17</xdr:col>
      <xdr:colOff>372988</xdr:colOff>
      <xdr:row>163</xdr:row>
      <xdr:rowOff>105730</xdr:rowOff>
    </xdr:to>
    <xdr:pic>
      <xdr:nvPicPr>
        <xdr:cNvPr id="12" name="Obraz 11"/>
        <xdr:cNvPicPr>
          <a:picLocks noChangeAspect="1"/>
        </xdr:cNvPicPr>
      </xdr:nvPicPr>
      <xdr:blipFill>
        <a:blip xmlns:r="http://schemas.openxmlformats.org/officeDocument/2006/relationships" r:embed="rId5"/>
        <a:stretch>
          <a:fillRect/>
        </a:stretch>
      </xdr:blipFill>
      <xdr:spPr>
        <a:xfrm>
          <a:off x="1190625" y="22764750"/>
          <a:ext cx="10840963" cy="6839905"/>
        </a:xfrm>
        <a:prstGeom prst="rect">
          <a:avLst/>
        </a:prstGeom>
      </xdr:spPr>
    </xdr:pic>
    <xdr:clientData/>
  </xdr:twoCellAnchor>
  <xdr:twoCellAnchor editAs="oneCell">
    <xdr:from>
      <xdr:col>1</xdr:col>
      <xdr:colOff>523876</xdr:colOff>
      <xdr:row>211</xdr:row>
      <xdr:rowOff>85725</xdr:rowOff>
    </xdr:from>
    <xdr:to>
      <xdr:col>17</xdr:col>
      <xdr:colOff>371476</xdr:colOff>
      <xdr:row>244</xdr:row>
      <xdr:rowOff>86559</xdr:rowOff>
    </xdr:to>
    <xdr:pic>
      <xdr:nvPicPr>
        <xdr:cNvPr id="13" name="Obraz 12"/>
        <xdr:cNvPicPr>
          <a:picLocks noChangeAspect="1"/>
        </xdr:cNvPicPr>
      </xdr:nvPicPr>
      <xdr:blipFill>
        <a:blip xmlns:r="http://schemas.openxmlformats.org/officeDocument/2006/relationships" r:embed="rId6"/>
        <a:stretch>
          <a:fillRect/>
        </a:stretch>
      </xdr:blipFill>
      <xdr:spPr>
        <a:xfrm>
          <a:off x="1209676" y="38271450"/>
          <a:ext cx="10820400" cy="59730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657010</xdr:colOff>
      <xdr:row>191</xdr:row>
      <xdr:rowOff>76200</xdr:rowOff>
    </xdr:from>
    <xdr:to>
      <xdr:col>26</xdr:col>
      <xdr:colOff>218860</xdr:colOff>
      <xdr:row>217</xdr:row>
      <xdr:rowOff>104774</xdr:rowOff>
    </xdr:to>
    <xdr:pic>
      <xdr:nvPicPr>
        <xdr:cNvPr id="4" name="Obraz 3" descr="przyklad1.png">
          <a:extLst>
            <a:ext uri="{FF2B5EF4-FFF2-40B4-BE49-F238E27FC236}">
              <a16:creationId xmlns="" xmlns:a16="http://schemas.microsoft.com/office/drawing/2014/main" id="{00000000-0008-0000-0500-000004000000}"/>
            </a:ext>
          </a:extLst>
        </xdr:cNvPr>
        <xdr:cNvPicPr>
          <a:picLocks noChangeAspect="1"/>
        </xdr:cNvPicPr>
      </xdr:nvPicPr>
      <xdr:blipFill>
        <a:blip xmlns:r="http://schemas.openxmlformats.org/officeDocument/2006/relationships" r:embed="rId1" cstate="print"/>
        <a:stretch>
          <a:fillRect/>
        </a:stretch>
      </xdr:blipFill>
      <xdr:spPr>
        <a:xfrm>
          <a:off x="657010" y="33899475"/>
          <a:ext cx="17011650" cy="4733924"/>
        </a:xfrm>
        <a:prstGeom prst="rect">
          <a:avLst/>
        </a:prstGeom>
        <a:ln>
          <a:noFill/>
        </a:ln>
        <a:effectLst>
          <a:outerShdw blurRad="190500" algn="tl" rotWithShape="0">
            <a:srgbClr val="000000">
              <a:alpha val="70000"/>
            </a:srgbClr>
          </a:outerShdw>
        </a:effectLst>
      </xdr:spPr>
    </xdr:pic>
    <xdr:clientData/>
  </xdr:twoCellAnchor>
  <xdr:twoCellAnchor editAs="oneCell">
    <xdr:from>
      <xdr:col>0</xdr:col>
      <xdr:colOff>661523</xdr:colOff>
      <xdr:row>168</xdr:row>
      <xdr:rowOff>38100</xdr:rowOff>
    </xdr:from>
    <xdr:to>
      <xdr:col>19</xdr:col>
      <xdr:colOff>42398</xdr:colOff>
      <xdr:row>186</xdr:row>
      <xdr:rowOff>104774</xdr:rowOff>
    </xdr:to>
    <xdr:pic>
      <xdr:nvPicPr>
        <xdr:cNvPr id="5" name="Obraz 4" descr="przyklad2.png">
          <a:extLst>
            <a:ext uri="{FF2B5EF4-FFF2-40B4-BE49-F238E27FC236}">
              <a16:creationId xmlns="" xmlns:a16="http://schemas.microsoft.com/office/drawing/2014/main" id="{00000000-0008-0000-0500-000005000000}"/>
            </a:ext>
          </a:extLst>
        </xdr:cNvPr>
        <xdr:cNvPicPr>
          <a:picLocks noChangeAspect="1"/>
        </xdr:cNvPicPr>
      </xdr:nvPicPr>
      <xdr:blipFill>
        <a:blip xmlns:r="http://schemas.openxmlformats.org/officeDocument/2006/relationships" r:embed="rId2" cstate="print"/>
        <a:stretch>
          <a:fillRect/>
        </a:stretch>
      </xdr:blipFill>
      <xdr:spPr>
        <a:xfrm>
          <a:off x="661523" y="29698950"/>
          <a:ext cx="12030075" cy="332422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209550</xdr:colOff>
      <xdr:row>52</xdr:row>
      <xdr:rowOff>95250</xdr:rowOff>
    </xdr:from>
    <xdr:to>
      <xdr:col>18</xdr:col>
      <xdr:colOff>123825</xdr:colOff>
      <xdr:row>67</xdr:row>
      <xdr:rowOff>9525</xdr:rowOff>
    </xdr:to>
    <xdr:pic>
      <xdr:nvPicPr>
        <xdr:cNvPr id="6" name="Obraz 5" descr="baza.png">
          <a:extLst>
            <a:ext uri="{FF2B5EF4-FFF2-40B4-BE49-F238E27FC236}">
              <a16:creationId xmlns="" xmlns:a16="http://schemas.microsoft.com/office/drawing/2014/main" id="{00000000-0008-0000-0500-000006000000}"/>
            </a:ext>
          </a:extLst>
        </xdr:cNvPr>
        <xdr:cNvPicPr>
          <a:picLocks noChangeAspect="1"/>
        </xdr:cNvPicPr>
      </xdr:nvPicPr>
      <xdr:blipFill>
        <a:blip xmlns:r="http://schemas.openxmlformats.org/officeDocument/2006/relationships" r:embed="rId3" cstate="print"/>
        <a:stretch>
          <a:fillRect/>
        </a:stretch>
      </xdr:blipFill>
      <xdr:spPr>
        <a:xfrm>
          <a:off x="895350" y="8877300"/>
          <a:ext cx="11191875" cy="2628900"/>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104775</xdr:colOff>
      <xdr:row>122</xdr:row>
      <xdr:rowOff>76200</xdr:rowOff>
    </xdr:from>
    <xdr:to>
      <xdr:col>19</xdr:col>
      <xdr:colOff>180974</xdr:colOff>
      <xdr:row>140</xdr:row>
      <xdr:rowOff>104774</xdr:rowOff>
    </xdr:to>
    <xdr:pic>
      <xdr:nvPicPr>
        <xdr:cNvPr id="7" name="Obraz 6" descr="del-1.png">
          <a:extLst>
            <a:ext uri="{FF2B5EF4-FFF2-40B4-BE49-F238E27FC236}">
              <a16:creationId xmlns="" xmlns:a16="http://schemas.microsoft.com/office/drawing/2014/main" id="{00000000-0008-0000-0500-000007000000}"/>
            </a:ext>
          </a:extLst>
        </xdr:cNvPr>
        <xdr:cNvPicPr>
          <a:picLocks noChangeAspect="1"/>
        </xdr:cNvPicPr>
      </xdr:nvPicPr>
      <xdr:blipFill>
        <a:blip xmlns:r="http://schemas.openxmlformats.org/officeDocument/2006/relationships" r:embed="rId4" cstate="print"/>
        <a:stretch>
          <a:fillRect/>
        </a:stretch>
      </xdr:blipFill>
      <xdr:spPr>
        <a:xfrm>
          <a:off x="790575" y="21107400"/>
          <a:ext cx="12039599" cy="328612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104776</xdr:colOff>
      <xdr:row>79</xdr:row>
      <xdr:rowOff>114300</xdr:rowOff>
    </xdr:from>
    <xdr:to>
      <xdr:col>19</xdr:col>
      <xdr:colOff>190499</xdr:colOff>
      <xdr:row>97</xdr:row>
      <xdr:rowOff>133349</xdr:rowOff>
    </xdr:to>
    <xdr:pic>
      <xdr:nvPicPr>
        <xdr:cNvPr id="9" name="Obraz 8" descr="del-1.png">
          <a:extLst>
            <a:ext uri="{FF2B5EF4-FFF2-40B4-BE49-F238E27FC236}">
              <a16:creationId xmlns="" xmlns:a16="http://schemas.microsoft.com/office/drawing/2014/main" id="{00000000-0008-0000-0500-000009000000}"/>
            </a:ext>
          </a:extLst>
        </xdr:cNvPr>
        <xdr:cNvPicPr>
          <a:picLocks noChangeAspect="1"/>
        </xdr:cNvPicPr>
      </xdr:nvPicPr>
      <xdr:blipFill>
        <a:blip xmlns:r="http://schemas.openxmlformats.org/officeDocument/2006/relationships" r:embed="rId5" cstate="print"/>
        <a:stretch>
          <a:fillRect/>
        </a:stretch>
      </xdr:blipFill>
      <xdr:spPr>
        <a:xfrm>
          <a:off x="790576" y="13344525"/>
          <a:ext cx="12049123" cy="3276599"/>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104775</xdr:colOff>
      <xdr:row>101</xdr:row>
      <xdr:rowOff>123825</xdr:rowOff>
    </xdr:from>
    <xdr:to>
      <xdr:col>19</xdr:col>
      <xdr:colOff>171450</xdr:colOff>
      <xdr:row>119</xdr:row>
      <xdr:rowOff>133349</xdr:rowOff>
    </xdr:to>
    <xdr:pic>
      <xdr:nvPicPr>
        <xdr:cNvPr id="8" name="Obraz 7" descr="del-1-1.png">
          <a:extLst>
            <a:ext uri="{FF2B5EF4-FFF2-40B4-BE49-F238E27FC236}">
              <a16:creationId xmlns="" xmlns:a16="http://schemas.microsoft.com/office/drawing/2014/main" id="{00000000-0008-0000-0500-000008000000}"/>
            </a:ext>
          </a:extLst>
        </xdr:cNvPr>
        <xdr:cNvPicPr>
          <a:picLocks noChangeAspect="1"/>
        </xdr:cNvPicPr>
      </xdr:nvPicPr>
      <xdr:blipFill>
        <a:blip xmlns:r="http://schemas.openxmlformats.org/officeDocument/2006/relationships" r:embed="rId6" cstate="print"/>
        <a:stretch>
          <a:fillRect/>
        </a:stretch>
      </xdr:blipFill>
      <xdr:spPr>
        <a:xfrm>
          <a:off x="790575" y="17345025"/>
          <a:ext cx="12030075" cy="326707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0</xdr:colOff>
      <xdr:row>32</xdr:row>
      <xdr:rowOff>66674</xdr:rowOff>
    </xdr:from>
    <xdr:to>
      <xdr:col>10</xdr:col>
      <xdr:colOff>284487</xdr:colOff>
      <xdr:row>43</xdr:row>
      <xdr:rowOff>127949</xdr:rowOff>
    </xdr:to>
    <xdr:pic>
      <xdr:nvPicPr>
        <xdr:cNvPr id="10" name="Obraz 9" descr="Kolejne_zam.png">
          <a:extLst>
            <a:ext uri="{FF2B5EF4-FFF2-40B4-BE49-F238E27FC236}">
              <a16:creationId xmlns="" xmlns:a16="http://schemas.microsoft.com/office/drawing/2014/main" id="{00000000-0008-0000-0500-00000A000000}"/>
            </a:ext>
          </a:extLst>
        </xdr:cNvPr>
        <xdr:cNvPicPr>
          <a:picLocks noChangeAspect="1"/>
        </xdr:cNvPicPr>
      </xdr:nvPicPr>
      <xdr:blipFill>
        <a:blip xmlns:r="http://schemas.openxmlformats.org/officeDocument/2006/relationships" r:embed="rId7" cstate="print"/>
        <a:stretch>
          <a:fillRect/>
        </a:stretch>
      </xdr:blipFill>
      <xdr:spPr>
        <a:xfrm>
          <a:off x="971550" y="5219699"/>
          <a:ext cx="5789937" cy="2052000"/>
        </a:xfrm>
        <a:prstGeom prst="rect">
          <a:avLst/>
        </a:prstGeom>
        <a:ln>
          <a:noFill/>
        </a:ln>
        <a:effectLst>
          <a:outerShdw blurRad="190500" algn="tl" rotWithShape="0">
            <a:srgbClr val="000000">
              <a:alpha val="70000"/>
            </a:srgbClr>
          </a:outerShdw>
        </a:effectLst>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pageSetUpPr fitToPage="1"/>
  </sheetPr>
  <dimension ref="A1:EG1771"/>
  <sheetViews>
    <sheetView showGridLines="0" showRowColHeaders="0" tabSelected="1" zoomScale="90" zoomScaleNormal="90" workbookViewId="0">
      <selection activeCell="AE1" sqref="AE1:DV1048576"/>
    </sheetView>
  </sheetViews>
  <sheetFormatPr defaultRowHeight="14.25"/>
  <cols>
    <col min="1" max="1" width="3.25" style="5" customWidth="1"/>
    <col min="2" max="2" width="20.375" style="4" customWidth="1"/>
    <col min="3" max="3" width="28.75" style="1" customWidth="1"/>
    <col min="4" max="4" width="3.5" style="1" customWidth="1"/>
    <col min="5" max="5" width="9" style="4" customWidth="1"/>
    <col min="6" max="6" width="14.375" style="1" customWidth="1"/>
    <col min="7" max="7" width="10" style="1" customWidth="1"/>
    <col min="8" max="8" width="4.875" style="5" customWidth="1"/>
    <col min="9" max="9" width="8.75" style="1" customWidth="1"/>
    <col min="10" max="10" width="10.75" style="1" customWidth="1"/>
    <col min="11" max="11" width="11.5" style="1" customWidth="1"/>
    <col min="12" max="12" width="4.25" style="1" customWidth="1"/>
    <col min="13" max="13" width="1.25" style="1" customWidth="1"/>
    <col min="14" max="14" width="3.25" style="3" customWidth="1"/>
    <col min="15" max="15" width="4.75" style="5" customWidth="1"/>
    <col min="16" max="16" width="6.125" style="1" customWidth="1"/>
    <col min="17" max="17" width="4.875" style="4" customWidth="1"/>
    <col min="18" max="18" width="11.375" style="1" customWidth="1"/>
    <col min="19" max="19" width="3.875" style="1" customWidth="1"/>
    <col min="20" max="20" width="6.375" style="5" customWidth="1"/>
    <col min="21" max="21" width="0.125" style="1" customWidth="1"/>
    <col min="22" max="24" width="9" style="1" hidden="1" customWidth="1"/>
    <col min="25" max="25" width="5.25" style="3" customWidth="1"/>
    <col min="26" max="26" width="3.5" style="5" customWidth="1"/>
    <col min="27" max="27" width="53.125" style="1" customWidth="1"/>
    <col min="28" max="28" width="10.75" style="4" customWidth="1"/>
    <col min="29" max="29" width="37" style="1" customWidth="1"/>
    <col min="30" max="30" width="22" style="1" customWidth="1"/>
    <col min="31" max="31" width="22" style="5" hidden="1" customWidth="1"/>
    <col min="32" max="32" width="22" style="62" hidden="1" customWidth="1"/>
    <col min="33" max="35" width="22" style="1" hidden="1" customWidth="1"/>
    <col min="36" max="37" width="22" hidden="1" customWidth="1"/>
    <col min="38" max="55" width="22" style="3" hidden="1" customWidth="1"/>
    <col min="56" max="57" width="22" style="62" hidden="1" customWidth="1"/>
    <col min="58" max="58" width="22" style="3" hidden="1" customWidth="1"/>
    <col min="59" max="62" width="22" style="62" hidden="1" customWidth="1"/>
    <col min="63" max="65" width="22" style="61" hidden="1" customWidth="1"/>
    <col min="66" max="66" width="28.125" style="61" hidden="1" customWidth="1"/>
    <col min="67" max="68" width="22" style="62" hidden="1" customWidth="1"/>
    <col min="69" max="73" width="22" style="3" hidden="1" customWidth="1"/>
    <col min="74" max="76" width="22" style="62" hidden="1" customWidth="1"/>
    <col min="77" max="82" width="22" style="3" hidden="1" customWidth="1"/>
    <col min="83" max="85" width="22" style="62" hidden="1" customWidth="1"/>
    <col min="86" max="126" width="22" style="3" hidden="1" customWidth="1"/>
    <col min="127" max="137" width="22" style="3" customWidth="1"/>
    <col min="138" max="139" width="9.25" style="1" customWidth="1"/>
    <col min="140" max="16384" width="9" style="1"/>
  </cols>
  <sheetData>
    <row r="1" spans="1:129" ht="7.5" customHeight="1">
      <c r="A1" s="336"/>
      <c r="B1" s="337"/>
      <c r="C1" s="338"/>
      <c r="D1" s="339"/>
      <c r="E1" s="340"/>
      <c r="F1" s="341"/>
      <c r="G1" s="342"/>
      <c r="H1" s="343"/>
      <c r="I1" s="339"/>
      <c r="J1" s="343"/>
      <c r="K1" s="343"/>
      <c r="L1" s="343"/>
      <c r="M1" s="343"/>
      <c r="N1" s="560"/>
      <c r="O1" s="561"/>
      <c r="P1" s="561"/>
      <c r="Q1" s="344"/>
      <c r="R1" s="562"/>
      <c r="S1" s="563"/>
      <c r="T1" s="564"/>
      <c r="U1" s="20"/>
      <c r="V1" s="20"/>
      <c r="W1" s="20"/>
      <c r="X1" s="20"/>
      <c r="Y1" s="26"/>
      <c r="Z1" s="27"/>
      <c r="AA1" s="26"/>
      <c r="AB1" s="226" t="s">
        <v>1178</v>
      </c>
      <c r="AC1" s="26"/>
      <c r="AD1" s="3"/>
      <c r="AE1" s="223"/>
      <c r="AF1" s="26"/>
      <c r="AG1" s="3"/>
      <c r="AI1" s="7"/>
      <c r="AL1" s="246" t="s">
        <v>19</v>
      </c>
      <c r="AM1" s="244" t="s">
        <v>1179</v>
      </c>
      <c r="AN1" s="26"/>
      <c r="AO1" s="26"/>
      <c r="AP1" s="26"/>
      <c r="AQ1" s="26"/>
      <c r="BC1" s="157"/>
      <c r="BD1" s="164"/>
      <c r="BE1" s="164"/>
      <c r="BQ1" s="565" t="s">
        <v>1177</v>
      </c>
      <c r="BR1" s="565"/>
      <c r="BU1" s="163"/>
      <c r="CE1" s="559" t="s">
        <v>816</v>
      </c>
      <c r="CF1" s="559"/>
      <c r="CG1" s="559"/>
      <c r="DB1" s="160"/>
    </row>
    <row r="2" spans="1:129" ht="14.25" customHeight="1">
      <c r="A2" s="345"/>
      <c r="B2" s="318" t="s">
        <v>400</v>
      </c>
      <c r="C2" s="366"/>
      <c r="D2" s="310"/>
      <c r="E2" s="311" t="s">
        <v>704</v>
      </c>
      <c r="F2" s="538"/>
      <c r="G2" s="538"/>
      <c r="H2" s="538"/>
      <c r="I2" s="311" t="s">
        <v>1345</v>
      </c>
      <c r="J2" s="572"/>
      <c r="K2" s="572"/>
      <c r="L2" s="572"/>
      <c r="M2" s="312"/>
      <c r="N2" s="549"/>
      <c r="O2" s="549"/>
      <c r="P2" s="549"/>
      <c r="Q2" s="549"/>
      <c r="R2" s="549"/>
      <c r="S2" s="549"/>
      <c r="T2" s="550"/>
      <c r="U2" s="10"/>
      <c r="V2" s="10"/>
      <c r="W2" s="10"/>
      <c r="X2" s="10"/>
      <c r="Y2" s="29"/>
      <c r="Z2" s="30"/>
      <c r="AA2" s="31"/>
      <c r="AB2" s="28"/>
      <c r="AC2" s="26"/>
      <c r="AD2" s="3"/>
      <c r="AE2" s="223"/>
      <c r="AF2" s="26"/>
      <c r="AG2" s="284">
        <f>IF(ISBLANK(C2)=TRUE,1,0)</f>
        <v>1</v>
      </c>
      <c r="AI2" s="7"/>
      <c r="AL2" s="246" t="s">
        <v>0</v>
      </c>
      <c r="AM2" s="244" t="s">
        <v>1179</v>
      </c>
      <c r="AN2" s="26"/>
      <c r="AO2" s="26"/>
      <c r="AP2" s="26"/>
      <c r="AQ2" s="26"/>
      <c r="BC2" s="157"/>
      <c r="BD2" s="164"/>
      <c r="BE2" s="187"/>
      <c r="BQ2" s="565"/>
      <c r="BR2" s="565"/>
      <c r="BU2" s="163"/>
      <c r="CE2" s="559"/>
      <c r="CF2" s="559"/>
      <c r="CG2" s="559"/>
      <c r="DB2" s="160"/>
    </row>
    <row r="3" spans="1:129" ht="15" customHeight="1">
      <c r="A3" s="345"/>
      <c r="B3" s="318" t="s">
        <v>709</v>
      </c>
      <c r="C3" s="329"/>
      <c r="D3" s="313"/>
      <c r="E3" s="311" t="s">
        <v>705</v>
      </c>
      <c r="F3" s="539"/>
      <c r="G3" s="539"/>
      <c r="H3" s="539"/>
      <c r="I3" s="311" t="s">
        <v>1346</v>
      </c>
      <c r="J3" s="539"/>
      <c r="K3" s="539"/>
      <c r="L3" s="539"/>
      <c r="M3" s="312"/>
      <c r="N3" s="549"/>
      <c r="O3" s="549"/>
      <c r="P3" s="549"/>
      <c r="Q3" s="549"/>
      <c r="R3" s="549"/>
      <c r="S3" s="549"/>
      <c r="T3" s="550"/>
      <c r="U3" s="10"/>
      <c r="V3" s="10"/>
      <c r="W3" s="10"/>
      <c r="X3" s="10"/>
      <c r="Y3" s="29"/>
      <c r="Z3" s="29"/>
      <c r="AA3" s="32"/>
      <c r="AB3" s="28"/>
      <c r="AC3" s="26"/>
      <c r="AD3" s="3"/>
      <c r="AE3" s="223"/>
      <c r="AF3" s="26"/>
      <c r="AG3" s="284">
        <f>IF(ISBLANK(C3)=TRUE,2,0)</f>
        <v>2</v>
      </c>
      <c r="AI3" s="7"/>
      <c r="AL3" s="246" t="s">
        <v>20</v>
      </c>
      <c r="AM3" s="244" t="s">
        <v>1179</v>
      </c>
      <c r="AN3" s="26"/>
      <c r="AO3" s="26"/>
      <c r="AP3" s="26"/>
      <c r="AQ3" s="26"/>
      <c r="BC3" s="157"/>
      <c r="BD3" s="164"/>
      <c r="BE3" s="164"/>
      <c r="BQ3" s="565"/>
      <c r="BR3" s="565"/>
      <c r="BU3" s="163"/>
      <c r="CE3" s="559"/>
      <c r="CF3" s="559"/>
      <c r="CG3" s="559"/>
      <c r="DB3" s="160"/>
    </row>
    <row r="4" spans="1:129" ht="15" customHeight="1">
      <c r="A4" s="345"/>
      <c r="B4" s="318" t="s">
        <v>410</v>
      </c>
      <c r="C4" s="365"/>
      <c r="D4" s="310"/>
      <c r="E4" s="311"/>
      <c r="F4" s="539"/>
      <c r="G4" s="539"/>
      <c r="H4" s="539"/>
      <c r="I4" s="311" t="s">
        <v>806</v>
      </c>
      <c r="J4" s="539"/>
      <c r="K4" s="539"/>
      <c r="L4" s="539"/>
      <c r="M4" s="312"/>
      <c r="N4" s="547" t="s">
        <v>1775</v>
      </c>
      <c r="O4" s="547"/>
      <c r="P4" s="547"/>
      <c r="Q4" s="547"/>
      <c r="R4" s="547"/>
      <c r="S4" s="547"/>
      <c r="T4" s="548"/>
      <c r="U4" s="10"/>
      <c r="V4" s="10"/>
      <c r="W4" s="10"/>
      <c r="X4" s="10"/>
      <c r="Y4" s="29"/>
      <c r="Z4" s="29"/>
      <c r="AA4" s="32"/>
      <c r="AB4" s="28"/>
      <c r="AC4" s="26"/>
      <c r="AD4" s="3"/>
      <c r="AE4" s="287"/>
      <c r="AF4" s="26"/>
      <c r="AG4" s="284">
        <f>IF(ISBLANK(C4)=TRUE,4,0)</f>
        <v>4</v>
      </c>
      <c r="AI4" s="7"/>
      <c r="AL4" s="246" t="s">
        <v>25</v>
      </c>
      <c r="AM4" s="244" t="s">
        <v>1179</v>
      </c>
      <c r="AN4" s="26"/>
      <c r="AO4" s="26"/>
      <c r="AP4" s="26"/>
      <c r="AQ4" s="26"/>
      <c r="BC4" s="157"/>
      <c r="BD4" s="164"/>
      <c r="BE4" s="164"/>
      <c r="BM4" s="63"/>
      <c r="BN4" s="119"/>
      <c r="BO4" s="117"/>
      <c r="BQ4" s="565"/>
      <c r="BR4" s="565"/>
      <c r="BU4" s="163"/>
      <c r="CC4" s="62"/>
      <c r="CE4" s="559"/>
      <c r="CF4" s="559"/>
      <c r="CG4" s="559"/>
      <c r="DB4" s="160"/>
    </row>
    <row r="5" spans="1:129" ht="15" customHeight="1">
      <c r="A5" s="346"/>
      <c r="B5" s="314"/>
      <c r="C5" s="330"/>
      <c r="D5" s="315"/>
      <c r="E5" s="311" t="s">
        <v>711</v>
      </c>
      <c r="F5" s="536"/>
      <c r="G5" s="537"/>
      <c r="H5" s="537"/>
      <c r="I5" s="316"/>
      <c r="J5" s="539"/>
      <c r="K5" s="539"/>
      <c r="L5" s="539"/>
      <c r="M5" s="312"/>
      <c r="N5" s="553" t="s">
        <v>1780</v>
      </c>
      <c r="O5" s="553"/>
      <c r="P5" s="551" t="s">
        <v>1781</v>
      </c>
      <c r="Q5" s="551"/>
      <c r="R5" s="551"/>
      <c r="S5" s="551"/>
      <c r="T5" s="552"/>
      <c r="U5" s="12"/>
      <c r="V5" s="12"/>
      <c r="W5" s="12"/>
      <c r="X5" s="12"/>
      <c r="Y5" s="33"/>
      <c r="Z5" s="33"/>
      <c r="AA5" s="34"/>
      <c r="AB5" s="225"/>
      <c r="AC5" s="224"/>
      <c r="AD5" s="3"/>
      <c r="AE5" s="286"/>
      <c r="AF5" s="26"/>
      <c r="AG5" s="285"/>
      <c r="AI5" s="7"/>
      <c r="AL5" s="246" t="s">
        <v>27</v>
      </c>
      <c r="AM5" s="244" t="s">
        <v>1179</v>
      </c>
      <c r="AN5" s="26"/>
      <c r="AO5" s="26"/>
      <c r="AP5" s="26"/>
      <c r="AQ5" s="26"/>
      <c r="BC5" s="157"/>
      <c r="BD5" s="164"/>
      <c r="BE5" s="164"/>
      <c r="BL5" s="61" t="str">
        <f>IF(OR($AG$7=1,$AG$7=3,$AG$7=5,$AG$7=7),"uzupełnij dane kontrahenta",IF(OR($AG$7=2,$AG$7=6),"uzupełnij datę zamówienia",IF(OR($AG$7=4,),"uzupełnij numer zamówienia",BM5)))</f>
        <v>uzupełnij dane kontrahenta</v>
      </c>
      <c r="BM5" s="63" t="s">
        <v>776</v>
      </c>
      <c r="BN5" s="61" t="s">
        <v>776</v>
      </c>
      <c r="BQ5" s="61" t="s">
        <v>776</v>
      </c>
      <c r="BR5" s="62"/>
      <c r="BU5" s="163"/>
      <c r="CC5" s="62"/>
      <c r="CE5" s="559"/>
      <c r="CF5" s="559"/>
      <c r="CG5" s="559"/>
      <c r="DB5" s="160"/>
    </row>
    <row r="6" spans="1:129" ht="12.75" customHeight="1" thickBot="1">
      <c r="A6" s="347"/>
      <c r="B6" s="331"/>
      <c r="C6" s="332"/>
      <c r="D6" s="331"/>
      <c r="E6" s="333"/>
      <c r="F6" s="544"/>
      <c r="G6" s="544"/>
      <c r="H6" s="544"/>
      <c r="I6" s="331"/>
      <c r="J6" s="544"/>
      <c r="K6" s="544"/>
      <c r="L6" s="544"/>
      <c r="M6" s="312"/>
      <c r="N6" s="317"/>
      <c r="O6" s="317"/>
      <c r="P6" s="317"/>
      <c r="Q6" s="317"/>
      <c r="R6" s="317"/>
      <c r="S6" s="317"/>
      <c r="T6" s="348"/>
      <c r="U6" s="19"/>
      <c r="V6" s="11"/>
      <c r="W6" s="11"/>
      <c r="X6" s="11"/>
      <c r="Y6" s="26"/>
      <c r="Z6" s="35"/>
      <c r="AA6" s="26"/>
      <c r="AB6" s="35"/>
      <c r="AC6" s="35"/>
      <c r="AD6" s="3"/>
      <c r="AE6" s="223"/>
      <c r="AF6" s="35"/>
      <c r="AG6" s="289"/>
      <c r="AI6" s="7"/>
      <c r="AL6" s="246" t="s">
        <v>28</v>
      </c>
      <c r="AM6" s="244" t="s">
        <v>1179</v>
      </c>
      <c r="AN6" s="26"/>
      <c r="AO6" s="26"/>
      <c r="AP6" s="26"/>
      <c r="AQ6" s="26"/>
      <c r="BC6" s="157"/>
      <c r="BD6" s="164"/>
      <c r="BE6" s="164"/>
      <c r="BG6" s="189" t="s">
        <v>95</v>
      </c>
      <c r="BH6" s="190" t="s">
        <v>93</v>
      </c>
      <c r="BI6" s="191" t="s">
        <v>94</v>
      </c>
      <c r="BJ6" s="191" t="s">
        <v>1154</v>
      </c>
      <c r="BK6" s="119" t="s">
        <v>367</v>
      </c>
      <c r="BL6" s="61" t="str">
        <f t="shared" ref="BL6:BL10" si="0">IF(OR($AG$7=1,$AG$7=3,$AG$7=5,$AG$7=7),"uzupełnij dane kontrahenta",IF(OR($AG$7=2,$AG$7=6),"uzupełnij datę zamówienia",IF(OR($AG$7=4,),"uzupełnij numer zamówienia",BM6)))</f>
        <v>uzupełnij dane kontrahenta</v>
      </c>
      <c r="BM6" s="63" t="s">
        <v>777</v>
      </c>
      <c r="BN6" s="61" t="s">
        <v>776</v>
      </c>
      <c r="BO6" s="123" t="s">
        <v>823</v>
      </c>
      <c r="BQ6" s="61" t="s">
        <v>776</v>
      </c>
      <c r="BR6" s="121" t="s">
        <v>821</v>
      </c>
      <c r="BU6" s="163"/>
      <c r="BY6" s="75" t="s">
        <v>1160</v>
      </c>
      <c r="BZ6" s="75" t="s">
        <v>1163</v>
      </c>
      <c r="CC6" s="62"/>
      <c r="CE6" s="559"/>
      <c r="CF6" s="559"/>
      <c r="CG6" s="559"/>
      <c r="DB6" s="160"/>
    </row>
    <row r="7" spans="1:129" ht="9.75" customHeight="1" thickBot="1">
      <c r="A7" s="511" t="s">
        <v>142</v>
      </c>
      <c r="B7" s="513" t="s">
        <v>787</v>
      </c>
      <c r="C7" s="515" t="s">
        <v>401</v>
      </c>
      <c r="D7" s="516"/>
      <c r="E7" s="513" t="s">
        <v>1529</v>
      </c>
      <c r="F7" s="513" t="s">
        <v>795</v>
      </c>
      <c r="G7" s="513" t="s">
        <v>402</v>
      </c>
      <c r="H7" s="513" t="s">
        <v>403</v>
      </c>
      <c r="I7" s="515" t="s">
        <v>1082</v>
      </c>
      <c r="J7" s="516"/>
      <c r="K7" s="515" t="s">
        <v>807</v>
      </c>
      <c r="L7" s="523"/>
      <c r="M7" s="523"/>
      <c r="N7" s="523"/>
      <c r="O7" s="523"/>
      <c r="P7" s="523"/>
      <c r="Q7" s="523"/>
      <c r="R7" s="523"/>
      <c r="S7" s="23"/>
      <c r="T7" s="335"/>
      <c r="U7" s="2"/>
      <c r="V7" s="2"/>
      <c r="W7" s="2"/>
      <c r="X7" s="2"/>
      <c r="Y7" s="35"/>
      <c r="Z7" s="35"/>
      <c r="AA7" s="542" t="s">
        <v>793</v>
      </c>
      <c r="AB7" s="47"/>
      <c r="AC7" s="35"/>
      <c r="AD7" s="3"/>
      <c r="AE7" s="223"/>
      <c r="AF7" s="35"/>
      <c r="AG7" s="288">
        <f>SUM(AG2:AG6)</f>
        <v>7</v>
      </c>
      <c r="AI7" s="36"/>
      <c r="AL7" s="246" t="s">
        <v>29</v>
      </c>
      <c r="AM7" s="244" t="s">
        <v>1179</v>
      </c>
      <c r="AN7" s="26"/>
      <c r="AO7" s="26"/>
      <c r="AP7" s="26"/>
      <c r="AQ7" s="26"/>
      <c r="BC7" s="157"/>
      <c r="BD7" s="164"/>
      <c r="BE7" s="164"/>
      <c r="BG7" s="192" t="s">
        <v>8</v>
      </c>
      <c r="BH7" s="193">
        <v>4.6920000000000003E-2</v>
      </c>
      <c r="BI7" s="184">
        <f>SUMIFS($CG$9:$CG$97,$CF$9:$CF$97,BG7)</f>
        <v>0</v>
      </c>
      <c r="BJ7" s="194">
        <f>BH7*TRUNC(BI7/BK7)</f>
        <v>0</v>
      </c>
      <c r="BK7" s="61">
        <v>1</v>
      </c>
      <c r="BL7" s="61" t="str">
        <f t="shared" si="0"/>
        <v>uzupełnij dane kontrahenta</v>
      </c>
      <c r="BM7" s="63" t="s">
        <v>778</v>
      </c>
      <c r="BN7" s="61" t="s">
        <v>776</v>
      </c>
      <c r="BQ7" s="61" t="s">
        <v>776</v>
      </c>
      <c r="BR7" s="62"/>
      <c r="BS7" s="52" t="s">
        <v>1</v>
      </c>
      <c r="BT7" s="53" t="s">
        <v>106</v>
      </c>
      <c r="BU7" s="163"/>
      <c r="BY7" s="62">
        <f>SUMIFS($CG$9:$CG$97,$CF$9:$CF$97,BG7)*BH7</f>
        <v>0</v>
      </c>
      <c r="CC7" s="97" t="s">
        <v>796</v>
      </c>
      <c r="CE7" s="559"/>
      <c r="CF7" s="559"/>
      <c r="CG7" s="559"/>
      <c r="DB7" s="160"/>
      <c r="DR7" s="558" t="s">
        <v>1158</v>
      </c>
      <c r="DS7" s="558"/>
      <c r="DT7" s="165"/>
      <c r="DU7" s="165"/>
      <c r="DV7" s="165"/>
      <c r="DW7" s="54"/>
      <c r="DX7" s="554"/>
      <c r="DY7" s="554"/>
    </row>
    <row r="8" spans="1:129" ht="18.75" customHeight="1" thickBot="1">
      <c r="A8" s="512"/>
      <c r="B8" s="514"/>
      <c r="C8" s="517"/>
      <c r="D8" s="518"/>
      <c r="E8" s="514"/>
      <c r="F8" s="514"/>
      <c r="G8" s="514"/>
      <c r="H8" s="514"/>
      <c r="I8" s="517"/>
      <c r="J8" s="518"/>
      <c r="K8" s="517"/>
      <c r="L8" s="524"/>
      <c r="M8" s="524"/>
      <c r="N8" s="524"/>
      <c r="O8" s="524"/>
      <c r="P8" s="524"/>
      <c r="Q8" s="524"/>
      <c r="R8" s="524"/>
      <c r="S8" s="540" t="s">
        <v>712</v>
      </c>
      <c r="T8" s="541"/>
      <c r="U8" s="13"/>
      <c r="V8" s="3"/>
      <c r="W8" s="3"/>
      <c r="X8" s="3"/>
      <c r="Y8" s="26"/>
      <c r="Z8" s="37"/>
      <c r="AA8" s="543"/>
      <c r="AB8" s="48" t="s">
        <v>712</v>
      </c>
      <c r="AC8" s="38"/>
      <c r="AD8" s="3"/>
      <c r="AE8" s="261"/>
      <c r="AF8" s="38"/>
      <c r="AG8" s="114"/>
      <c r="AI8" s="7"/>
      <c r="AL8" s="248" t="s">
        <v>762</v>
      </c>
      <c r="AM8" s="244" t="s">
        <v>1179</v>
      </c>
      <c r="AN8" s="26"/>
      <c r="AO8" s="26"/>
      <c r="AP8" s="26"/>
      <c r="AQ8" s="26"/>
      <c r="BC8" s="157"/>
      <c r="BD8" s="164"/>
      <c r="BE8" s="164"/>
      <c r="BG8" s="192" t="s">
        <v>16</v>
      </c>
      <c r="BH8" s="193">
        <v>4.4699999999999997E-2</v>
      </c>
      <c r="BI8" s="184">
        <f>SUMIFS($CG$9:$CG$97,$CF$9:$CF$97,BG8)</f>
        <v>0</v>
      </c>
      <c r="BJ8" s="194">
        <f t="shared" ref="BJ8:BJ65" si="1">BH8*TRUNC(BI8/BK8)</f>
        <v>0</v>
      </c>
      <c r="BK8" s="61">
        <v>1</v>
      </c>
      <c r="BL8" s="61" t="str">
        <f t="shared" si="0"/>
        <v>uzupełnij dane kontrahenta</v>
      </c>
      <c r="BM8" s="63" t="s">
        <v>779</v>
      </c>
      <c r="BN8" s="61" t="s">
        <v>776</v>
      </c>
      <c r="BO8" s="62" t="s">
        <v>824</v>
      </c>
      <c r="BQ8" s="61" t="s">
        <v>776</v>
      </c>
      <c r="BR8" s="63" t="s">
        <v>225</v>
      </c>
      <c r="BS8" s="52" t="s">
        <v>125</v>
      </c>
      <c r="BT8" s="53" t="s">
        <v>108</v>
      </c>
      <c r="BU8" s="163"/>
      <c r="BV8" s="117"/>
      <c r="BY8" s="62">
        <f t="shared" ref="BY8:BY64" si="2">SUMIFS($CG$9:$CG$97,$CF$9:$CF$97,BG8)*BH8</f>
        <v>0</v>
      </c>
      <c r="CC8" s="97" t="s">
        <v>797</v>
      </c>
      <c r="CE8" s="197"/>
      <c r="CF8" s="198" t="s">
        <v>1155</v>
      </c>
      <c r="CG8" s="199" t="s">
        <v>1156</v>
      </c>
      <c r="CH8" s="200" t="s">
        <v>1157</v>
      </c>
      <c r="CI8" s="555"/>
      <c r="CJ8" s="555"/>
      <c r="CL8" s="555"/>
      <c r="CM8" s="555"/>
      <c r="CO8" s="116" t="s">
        <v>920</v>
      </c>
      <c r="CP8" s="117"/>
      <c r="CQ8" s="117"/>
      <c r="DB8" s="160"/>
      <c r="DR8" s="186" t="s">
        <v>384</v>
      </c>
      <c r="DS8" s="186" t="s">
        <v>385</v>
      </c>
      <c r="DT8" s="204" t="s">
        <v>384</v>
      </c>
      <c r="DU8" s="204" t="s">
        <v>385</v>
      </c>
      <c r="DV8" s="205" t="s">
        <v>1159</v>
      </c>
      <c r="DW8" s="54"/>
      <c r="DX8" s="54"/>
      <c r="DY8" s="54"/>
    </row>
    <row r="9" spans="1:129" ht="15">
      <c r="A9" s="349" t="str">
        <f>IF(AND(B9&lt;&gt;"",B9&lt;&gt;"Kolejne zamówienie"),1,"")</f>
        <v/>
      </c>
      <c r="B9" s="41"/>
      <c r="C9" s="492"/>
      <c r="D9" s="506"/>
      <c r="E9" s="367"/>
      <c r="F9" s="21"/>
      <c r="G9" s="334" t="str">
        <f>IF(OR(AH9=1,ISBLANK(E9)),IFERROR(LEFT(C9,FIND("-",C9)-1)&amp;IF(LEN(E9)=4,IF(RIGHT(E9,1)=" ",LEFT(RIGHT(E9,3),2),RIGHT(E9,1)),IF(LEN(E9)&gt;5,LEFT(E9,1),IF(RIGHT(E9,1)=" ",LEFT(RIGHT(E9,2),1),RIGHT(E9,2))))&amp;LEFT(F9,FIND(".",F9)-1)&amp;IF(RIGHT(LEFT(RIGHT(C9,LEN(C9)-FIND("-",C9)+1),FIND("-",C9)),1)=" ",LEFT(RIGHT(C9,LEN(C9)-FIND("-",C9)+1),FIND("-",C9)),"-"&amp;LEFT(RIGHT(C9,LEN(C9)-FIND("-",C9)),FIND("-",C9))),IF(AND(C9&lt;&gt;"",E9&lt;&gt;"",OR(F9&lt;&gt;"",F9="brak")),LEFT(C9,FIND(" ",C9)-1)&amp;IF(IFERROR(FIND("brak",E9),0)=1,,IF(LEN(E9)=4,IF(RIGHT(E9,1)=" ",LEFT(RIGHT(E9,3),2),RIGHT(E9,1)),IF(RIGHT(E9,2)="ki","",IF(LEN(E9)&gt;5,IF(LEFT(RIGHT(E9,2),1)=" ",LEFT(RIGHT(E9,3),1),IF(LEFT(E9,3)="Kąt","",LEFT(E9,1))),IF(RIGHT(E9,1)=" ",LEFT(RIGHT(E9,2),1),IF(LEFT(C9,2)="AS",RIGHT(E9,3),RIGHT(E9,2)))))))&amp;IF(F9="brak",,LEFT(F9,FIND(".",F9)-1)&amp;IF(RIGHT(E9,2)="ki",LEFT(E9,1),)),"---")),"błędny profil!")</f>
        <v>---</v>
      </c>
      <c r="H9" s="22"/>
      <c r="I9" s="510"/>
      <c r="J9" s="510"/>
      <c r="K9" s="492"/>
      <c r="L9" s="493"/>
      <c r="M9" s="493"/>
      <c r="N9" s="493"/>
      <c r="O9" s="493"/>
      <c r="P9" s="493"/>
      <c r="Q9" s="493"/>
      <c r="R9" s="493"/>
      <c r="S9" s="545" t="str">
        <f>IFERROR(IF(IF(K9&lt;&gt;"",VLOOKUP(K9,$AA$9:$AB$108,2,FALSE),"")=0,"---",IF(K9&lt;&gt;"",VLOOKUP(K9,$AA$9:$AB$108,2,FALSE),"")),"---")</f>
        <v/>
      </c>
      <c r="T9" s="546"/>
      <c r="U9" s="16"/>
      <c r="V9" s="16"/>
      <c r="W9" s="16"/>
      <c r="X9" s="16"/>
      <c r="Y9" s="26"/>
      <c r="Z9" s="14"/>
      <c r="AA9" s="267"/>
      <c r="AB9" s="45"/>
      <c r="AC9" s="265"/>
      <c r="AD9" s="266"/>
      <c r="AE9" s="261"/>
      <c r="AF9" s="3"/>
      <c r="AG9" s="62"/>
      <c r="AH9" s="1">
        <f>IF(E9="W - Wysoki",1,IFERROR(SEARCH(AI9,E9),0))</f>
        <v>0</v>
      </c>
      <c r="AI9" s="245" t="str">
        <f t="shared" ref="AI9:AI16" si="3">IFERROR(VLOOKUP(AJ9,$AL$1:$AM$550,2,FALSE),"błąd")</f>
        <v>błąd</v>
      </c>
      <c r="AJ9" s="245" t="e">
        <f t="shared" ref="AJ9:AJ40" si="4">LEFT(C9,FIND(" ",C9)-1)</f>
        <v>#VALUE!</v>
      </c>
      <c r="AL9" s="247" t="s">
        <v>763</v>
      </c>
      <c r="AM9" s="244" t="s">
        <v>1179</v>
      </c>
      <c r="AN9" s="26"/>
      <c r="AO9" s="26"/>
      <c r="AP9" s="26"/>
      <c r="AQ9" s="26"/>
      <c r="BC9" s="117" t="s">
        <v>819</v>
      </c>
      <c r="BD9" s="184" t="s">
        <v>1112</v>
      </c>
      <c r="BE9" s="184" t="s">
        <v>312</v>
      </c>
      <c r="BG9" s="192" t="s">
        <v>22</v>
      </c>
      <c r="BH9" s="193">
        <v>6.0999999999999999E-2</v>
      </c>
      <c r="BI9" s="184">
        <f t="shared" ref="BI9:BI35" si="5">SUMIFS($CG$9:$CG$97,$CF$9:$CF$97,BG9)</f>
        <v>0</v>
      </c>
      <c r="BJ9" s="194">
        <f t="shared" si="1"/>
        <v>0</v>
      </c>
      <c r="BK9" s="61">
        <v>1</v>
      </c>
      <c r="BL9" s="61" t="str">
        <f t="shared" si="0"/>
        <v>uzupełnij dane kontrahenta</v>
      </c>
      <c r="BM9" s="63" t="s">
        <v>780</v>
      </c>
      <c r="BN9" s="61" t="s">
        <v>776</v>
      </c>
      <c r="BO9" s="62" t="s">
        <v>825</v>
      </c>
      <c r="BQ9" s="61" t="s">
        <v>776</v>
      </c>
      <c r="BR9" s="63" t="s">
        <v>224</v>
      </c>
      <c r="BS9" s="52" t="s">
        <v>124</v>
      </c>
      <c r="BT9" s="53" t="s">
        <v>110</v>
      </c>
      <c r="BU9" s="163"/>
      <c r="BV9" s="117" t="s">
        <v>818</v>
      </c>
      <c r="BW9" s="102" t="s">
        <v>19</v>
      </c>
      <c r="BX9" s="70" t="s">
        <v>226</v>
      </c>
      <c r="BY9" s="62">
        <f t="shared" si="2"/>
        <v>0</v>
      </c>
      <c r="CC9" s="97" t="s">
        <v>798</v>
      </c>
      <c r="CE9" s="118" t="s">
        <v>816</v>
      </c>
      <c r="CF9" s="201">
        <f t="shared" ref="CF9:CF71" si="6">IFERROR(VLOOKUP(LEFT(G9,IF(OR(AND(LEFT(C9,1)="E",RIGHT(E9,2)="22"),AND(LEFT(C9,1)="E",RIGHT(E9,2)="25"),LEFT(G9,3)="K63"),5,IF(OR(LEFT(G9,3)="K18",LEFT(G9,3)="K19"),7,IF(OR(LEFT(G9,4)="K301",LEFT(G9,4)="K302",LEFT(G9,4)="K401",LEFT(G9,4)="K402",LEFT(G9,4)="K901",LEFT(G9,4)="K902"),4,3)))),$BD$9:$BE$184,2,0),)</f>
        <v>0</v>
      </c>
      <c r="CG9" s="62">
        <f>IF(CH9&gt;0,H9/CH9,H9)</f>
        <v>0</v>
      </c>
      <c r="CH9" s="202">
        <f>IFERROR(VLOOKUP(CF9,$BG$7:$BK$65,5,FALSE),)</f>
        <v>0</v>
      </c>
      <c r="CO9" s="75"/>
      <c r="CP9" s="70" t="s">
        <v>226</v>
      </c>
      <c r="CQ9" s="62" t="str">
        <f t="shared" ref="CQ9:CQ15" si="7">CC8</f>
        <v>02. Brązowy 8017</v>
      </c>
      <c r="CR9" s="75"/>
      <c r="CT9" s="75"/>
      <c r="CU9" s="116" t="s">
        <v>817</v>
      </c>
      <c r="CV9" s="184" t="s">
        <v>9</v>
      </c>
      <c r="CW9" s="114">
        <v>1.5</v>
      </c>
      <c r="CX9" s="114">
        <v>2.0499999999999998</v>
      </c>
      <c r="CZ9" s="166" t="str">
        <f>IFERROR(LEFT(C9,FIND(" ",C9)-1),"")</f>
        <v/>
      </c>
      <c r="DA9" s="166">
        <f>H9</f>
        <v>0</v>
      </c>
      <c r="DB9" s="160"/>
      <c r="DC9" s="62" t="s">
        <v>2</v>
      </c>
      <c r="DD9" s="62">
        <f>SUMIF($CZ$9:$CZ$97,DC9,$DA$9:$DA$97)</f>
        <v>0</v>
      </c>
      <c r="DE9" s="62" t="s">
        <v>72</v>
      </c>
      <c r="DF9" s="62">
        <f>SUMIF($CZ$9:$CZ$97,DE9,$DA$9:$DA$97)</f>
        <v>0</v>
      </c>
      <c r="DG9" s="62" t="s">
        <v>59</v>
      </c>
      <c r="DH9" s="62">
        <f>SUMIF($CZ$9:$CZ$97,DG9,$DA$9:$DA$97)</f>
        <v>0</v>
      </c>
      <c r="DI9" s="62" t="s">
        <v>61</v>
      </c>
      <c r="DJ9" s="62">
        <f>SUMIF($CZ$9:$CZ$97,DI9,$DA$9:$DA$97)</f>
        <v>0</v>
      </c>
      <c r="DK9" s="62" t="s">
        <v>68</v>
      </c>
      <c r="DL9" s="62">
        <f>SUMIF($CZ$9:$CZ$97,DK9,$DA$9:$DA$97)</f>
        <v>0</v>
      </c>
      <c r="DM9" s="62" t="s">
        <v>329</v>
      </c>
      <c r="DN9" s="62">
        <f>SUMIF($CZ$9:$CZ$97,DM9,$DA$9:$DA$97)</f>
        <v>0</v>
      </c>
      <c r="DO9" s="62"/>
      <c r="DR9" s="71">
        <f t="shared" ref="DR9:DR72" si="8">IFERROR(VLOOKUP(G9,$CV$9:$CX$201,2,TRUE),)*H9</f>
        <v>0</v>
      </c>
      <c r="DS9" s="62">
        <f>IFERROR(VLOOKUP(G9,$CV$9:$CX$201,3,TRUE),)*H9</f>
        <v>0</v>
      </c>
      <c r="DT9" s="163">
        <f t="shared" ref="DT9:DT71" si="9">IFERROR(VLOOKUP(LEFT(C9,FIND(" ",C9)-1),$CV$9:$CX$201,2,FALSE),0)*H9</f>
        <v>0</v>
      </c>
      <c r="DU9" s="163">
        <f t="shared" ref="DU9:DU71" si="10">IFERROR(VLOOKUP(LEFT(C9,FIND(" ",C9)-1),$CV$9:$CX$201,3,FALSE),0)*H9</f>
        <v>0</v>
      </c>
      <c r="DV9" s="206" t="e">
        <f>LEFT(C9,FIND(" ",C9)-1)</f>
        <v>#VALUE!</v>
      </c>
      <c r="DW9" s="54"/>
      <c r="DX9" s="54"/>
      <c r="DY9" s="54"/>
    </row>
    <row r="10" spans="1:129" ht="15">
      <c r="A10" s="350" t="str">
        <f t="shared" ref="A10:A16" si="11">IF(AND(B10&lt;&gt;"",B10&lt;&gt;"Kolejne zamówienie"),IF(A9&lt;&gt;"", A9+1,1),"")</f>
        <v/>
      </c>
      <c r="B10" s="360"/>
      <c r="C10" s="481"/>
      <c r="D10" s="507"/>
      <c r="E10" s="363"/>
      <c r="F10" s="357"/>
      <c r="G10" s="44" t="str">
        <f t="shared" ref="G10:G11" si="12">IF(OR(AH10=1,ISBLANK(E10)),IFERROR(LEFT(C10,FIND("-",C10)-1)&amp;IF(LEN(E10)=4,IF(RIGHT(E10,1)=" ",LEFT(RIGHT(E10,3),2),RIGHT(E10,1)),IF(LEN(E10)&gt;5,LEFT(E10,1),IF(RIGHT(E10,1)=" ",LEFT(RIGHT(E10,2),1),RIGHT(E10,2))))&amp;LEFT(F10,FIND(".",F10)-1)&amp;IF(RIGHT(LEFT(RIGHT(C10,LEN(C10)-FIND("-",C10)+1),FIND("-",C10)),1)=" ",LEFT(RIGHT(C10,LEN(C10)-FIND("-",C10)+1),FIND("-",C10)),"-"&amp;LEFT(RIGHT(C10,LEN(C10)-FIND("-",C10)),FIND("-",C10))),IF(AND(C10&lt;&gt;"",E10&lt;&gt;"",OR(F10&lt;&gt;"",F10="brak")),LEFT(C10,FIND(" ",C10)-1)&amp;IF(IFERROR(FIND("brak",E10),0)=1,,IF(LEN(E10)=4,IF(RIGHT(E10,1)=" ",LEFT(RIGHT(E10,3),2),RIGHT(E10,1)),IF(RIGHT(E10,2)="ki","",IF(LEN(E10)&gt;5,IF(LEFT(RIGHT(E10,2),1)=" ",LEFT(RIGHT(E10,3),1),IF(LEFT(E10,3)="Kąt","",LEFT(E10,1))),IF(RIGHT(E10,1)=" ",LEFT(RIGHT(E10,2),1),IF(LEFT(C10,2)="AS",RIGHT(E10,3),RIGHT(E10,2)))))))&amp;IF(F10="brak",,LEFT(F10,FIND(".",F10)-1)&amp;IF(RIGHT(E10,2)="ki",LEFT(E10,1),)),"---")),"błędny profil!")</f>
        <v>---</v>
      </c>
      <c r="H10" s="8"/>
      <c r="I10" s="479"/>
      <c r="J10" s="479"/>
      <c r="K10" s="481"/>
      <c r="L10" s="491"/>
      <c r="M10" s="491"/>
      <c r="N10" s="491"/>
      <c r="O10" s="491"/>
      <c r="P10" s="491"/>
      <c r="Q10" s="491"/>
      <c r="R10" s="491"/>
      <c r="S10" s="485" t="str">
        <f t="shared" ref="S10:S69" si="13">IFERROR(IF(IF(K10&lt;&gt;"",VLOOKUP(K10,$AA$9:$AB$108,2,FALSE),"")=0,"---",IF(K10&lt;&gt;"",VLOOKUP(K10,$AA$9:$AB$108,2,FALSE),"")),"---")</f>
        <v/>
      </c>
      <c r="T10" s="486"/>
      <c r="U10" s="16"/>
      <c r="V10" s="16"/>
      <c r="W10" s="16"/>
      <c r="X10" s="16"/>
      <c r="Y10" s="26"/>
      <c r="Z10" s="14"/>
      <c r="AA10" s="382"/>
      <c r="AB10" s="385"/>
      <c r="AC10" s="265"/>
      <c r="AD10" s="3"/>
      <c r="AE10" s="261"/>
      <c r="AF10" s="3"/>
      <c r="AG10" s="62"/>
      <c r="AH10" s="1">
        <f t="shared" ref="AH10:AH40" si="14">IF(E10="W - Wysoki",1,IFERROR(SEARCH(AI10,E10),0))</f>
        <v>0</v>
      </c>
      <c r="AI10" s="245" t="str">
        <f t="shared" si="3"/>
        <v>błąd</v>
      </c>
      <c r="AJ10" s="245" t="e">
        <f t="shared" si="4"/>
        <v>#VALUE!</v>
      </c>
      <c r="AL10" s="249" t="s">
        <v>56</v>
      </c>
      <c r="AM10" s="244" t="s">
        <v>1179</v>
      </c>
      <c r="AN10" s="26"/>
      <c r="AO10" s="26"/>
      <c r="AP10" s="26"/>
      <c r="AQ10" s="26"/>
      <c r="BC10" s="117"/>
      <c r="BD10" s="184" t="s">
        <v>1113</v>
      </c>
      <c r="BE10" s="184" t="s">
        <v>312</v>
      </c>
      <c r="BG10" s="192" t="s">
        <v>26</v>
      </c>
      <c r="BH10" s="193">
        <v>5.2249999999999998E-2</v>
      </c>
      <c r="BI10" s="184">
        <f t="shared" si="5"/>
        <v>0</v>
      </c>
      <c r="BJ10" s="194">
        <f t="shared" si="1"/>
        <v>0</v>
      </c>
      <c r="BK10" s="61">
        <v>1</v>
      </c>
      <c r="BL10" s="61" t="str">
        <f t="shared" si="0"/>
        <v>uzupełnij dane kontrahenta</v>
      </c>
      <c r="BM10" s="63" t="s">
        <v>781</v>
      </c>
      <c r="BN10" s="61" t="s">
        <v>776</v>
      </c>
      <c r="BO10" s="62" t="s">
        <v>826</v>
      </c>
      <c r="BQ10" s="61" t="s">
        <v>776</v>
      </c>
      <c r="BR10" s="63" t="s">
        <v>223</v>
      </c>
      <c r="BS10" s="52" t="s">
        <v>121</v>
      </c>
      <c r="BT10" s="53" t="s">
        <v>112</v>
      </c>
      <c r="BU10" s="163"/>
      <c r="BW10" s="102" t="s">
        <v>19</v>
      </c>
      <c r="BX10" s="70" t="s">
        <v>227</v>
      </c>
      <c r="BY10" s="62">
        <f>SUMIFS($CG$9:$CG$97,$CF$9:$CF$97,BG10)*BH10</f>
        <v>0</v>
      </c>
      <c r="CC10" s="97" t="s">
        <v>799</v>
      </c>
      <c r="CE10" s="203"/>
      <c r="CF10" s="201">
        <f t="shared" si="6"/>
        <v>0</v>
      </c>
      <c r="CG10" s="62">
        <f t="shared" ref="CG10:CG73" si="15">IF(CH10&gt;0,H10/CH10,H10)</f>
        <v>0</v>
      </c>
      <c r="CH10" s="202">
        <f t="shared" ref="CH10:CH73" si="16">IFERROR(VLOOKUP(CF10,$BG$7:$BK$65,5,FALSE),)</f>
        <v>0</v>
      </c>
      <c r="CO10" s="117"/>
      <c r="CP10" s="70" t="s">
        <v>226</v>
      </c>
      <c r="CQ10" s="62" t="str">
        <f t="shared" si="7"/>
        <v>03. Grafitowy 7024</v>
      </c>
      <c r="CR10" s="117"/>
      <c r="CT10" s="117"/>
      <c r="CU10" s="116" t="s">
        <v>991</v>
      </c>
      <c r="CV10" s="184" t="s">
        <v>10</v>
      </c>
      <c r="CW10" s="114">
        <v>1.75</v>
      </c>
      <c r="CX10" s="114">
        <v>2.2999999999999998</v>
      </c>
      <c r="CZ10" s="166" t="str">
        <f t="shared" ref="CZ10:CZ71" si="17">IFERROR(LEFT(C10,FIND(" ",C10)-1),"")</f>
        <v/>
      </c>
      <c r="DA10" s="166">
        <f t="shared" ref="DA10:DA73" si="18">H10</f>
        <v>0</v>
      </c>
      <c r="DB10" s="160"/>
      <c r="DC10" s="62" t="s">
        <v>3</v>
      </c>
      <c r="DD10" s="62">
        <f t="shared" ref="DD10:DF73" si="19">SUMIF($CZ$9:$CZ$97,DC10,$DA$9:$DA$97)</f>
        <v>0</v>
      </c>
      <c r="DE10" s="62" t="s">
        <v>77</v>
      </c>
      <c r="DF10" s="62">
        <f t="shared" si="19"/>
        <v>0</v>
      </c>
      <c r="DG10" s="62" t="s">
        <v>54</v>
      </c>
      <c r="DH10" s="62">
        <f t="shared" ref="DH10" si="20">SUMIF($CZ$9:$CZ$97,DG10,$DA$9:$DA$97)</f>
        <v>0</v>
      </c>
      <c r="DI10" s="62" t="s">
        <v>58</v>
      </c>
      <c r="DJ10" s="62">
        <f t="shared" ref="DJ10" si="21">SUMIF($CZ$9:$CZ$97,DI10,$DA$9:$DA$97)</f>
        <v>0</v>
      </c>
      <c r="DK10" s="62" t="s">
        <v>74</v>
      </c>
      <c r="DL10" s="62">
        <f t="shared" ref="DL10" si="22">SUMIF($CZ$9:$CZ$97,DK10,$DA$9:$DA$97)</f>
        <v>0</v>
      </c>
      <c r="DM10" s="62" t="s">
        <v>328</v>
      </c>
      <c r="DN10" s="62">
        <f t="shared" ref="DN10" si="23">SUMIF($CZ$9:$CZ$97,DM10,$DA$9:$DA$97)</f>
        <v>0</v>
      </c>
      <c r="DO10" s="62"/>
      <c r="DR10" s="71">
        <f t="shared" si="8"/>
        <v>0</v>
      </c>
      <c r="DS10" s="62">
        <f t="shared" ref="DS10:DS73" si="24">IFERROR(VLOOKUP(G10,$CV$9:$CX$201,3,TRUE),)*H10</f>
        <v>0</v>
      </c>
      <c r="DT10" s="163">
        <f t="shared" si="9"/>
        <v>0</v>
      </c>
      <c r="DU10" s="163">
        <f t="shared" si="10"/>
        <v>0</v>
      </c>
      <c r="DV10" s="206" t="e">
        <f>LEFT(C10,FIND(" ",C10)-1)</f>
        <v>#VALUE!</v>
      </c>
      <c r="DW10" s="54"/>
      <c r="DX10" s="54"/>
      <c r="DY10" s="54"/>
    </row>
    <row r="11" spans="1:129" ht="15">
      <c r="A11" s="349" t="str">
        <f t="shared" si="11"/>
        <v/>
      </c>
      <c r="B11" s="41"/>
      <c r="C11" s="492"/>
      <c r="D11" s="506"/>
      <c r="E11" s="367"/>
      <c r="F11" s="21"/>
      <c r="G11" s="43" t="str">
        <f t="shared" si="12"/>
        <v>---</v>
      </c>
      <c r="H11" s="22"/>
      <c r="I11" s="527"/>
      <c r="J11" s="527"/>
      <c r="K11" s="492"/>
      <c r="L11" s="493"/>
      <c r="M11" s="493"/>
      <c r="N11" s="493"/>
      <c r="O11" s="493"/>
      <c r="P11" s="493"/>
      <c r="Q11" s="493"/>
      <c r="R11" s="493"/>
      <c r="S11" s="489" t="str">
        <f t="shared" si="13"/>
        <v/>
      </c>
      <c r="T11" s="490"/>
      <c r="U11" s="16"/>
      <c r="V11" s="16"/>
      <c r="W11" s="16"/>
      <c r="X11" s="16"/>
      <c r="Y11" s="26"/>
      <c r="Z11" s="14"/>
      <c r="AA11" s="384"/>
      <c r="AB11" s="45"/>
      <c r="AC11" s="265"/>
      <c r="AD11" s="3"/>
      <c r="AE11" s="261"/>
      <c r="AF11" s="3"/>
      <c r="AG11" s="62"/>
      <c r="AH11" s="1">
        <f t="shared" si="14"/>
        <v>0</v>
      </c>
      <c r="AI11" s="245" t="str">
        <f t="shared" si="3"/>
        <v>błąd</v>
      </c>
      <c r="AJ11" s="245" t="e">
        <f t="shared" si="4"/>
        <v>#VALUE!</v>
      </c>
      <c r="AL11" s="250" t="s">
        <v>78</v>
      </c>
      <c r="AM11" s="244" t="s">
        <v>1179</v>
      </c>
      <c r="AN11" s="26"/>
      <c r="AO11" s="26"/>
      <c r="AP11" s="26"/>
      <c r="AQ11" s="26"/>
      <c r="BD11" s="184" t="s">
        <v>1114</v>
      </c>
      <c r="BE11" s="184" t="s">
        <v>313</v>
      </c>
      <c r="BG11" s="192" t="s">
        <v>35</v>
      </c>
      <c r="BH11" s="193">
        <v>0.06</v>
      </c>
      <c r="BI11" s="184">
        <f t="shared" si="5"/>
        <v>0</v>
      </c>
      <c r="BJ11" s="194">
        <f t="shared" si="1"/>
        <v>0</v>
      </c>
      <c r="BK11" s="61">
        <v>1</v>
      </c>
      <c r="BM11" s="63"/>
      <c r="BN11" s="61" t="s">
        <v>776</v>
      </c>
      <c r="BO11" s="62" t="s">
        <v>827</v>
      </c>
      <c r="BQ11" s="61" t="s">
        <v>776</v>
      </c>
      <c r="BR11" s="62"/>
      <c r="BS11" s="52" t="s">
        <v>105</v>
      </c>
      <c r="BT11" s="53" t="s">
        <v>114</v>
      </c>
      <c r="BU11" s="163"/>
      <c r="BW11" s="102" t="s">
        <v>19</v>
      </c>
      <c r="BX11" s="70" t="s">
        <v>228</v>
      </c>
      <c r="BY11" s="62">
        <f t="shared" si="2"/>
        <v>0</v>
      </c>
      <c r="CC11" s="97" t="s">
        <v>800</v>
      </c>
      <c r="CE11" s="76"/>
      <c r="CF11" s="201">
        <f t="shared" si="6"/>
        <v>0</v>
      </c>
      <c r="CG11" s="62">
        <f t="shared" si="15"/>
        <v>0</v>
      </c>
      <c r="CH11" s="202">
        <f t="shared" si="16"/>
        <v>0</v>
      </c>
      <c r="CO11" s="157"/>
      <c r="CP11" s="70" t="s">
        <v>226</v>
      </c>
      <c r="CQ11" s="62" t="str">
        <f t="shared" si="7"/>
        <v>04. Czerwony 3009</v>
      </c>
      <c r="CR11" s="157"/>
      <c r="CT11" s="157"/>
      <c r="CU11" s="117"/>
      <c r="CV11" s="184" t="s">
        <v>11</v>
      </c>
      <c r="CW11" s="114">
        <v>2.4</v>
      </c>
      <c r="CX11" s="114">
        <v>2.95</v>
      </c>
      <c r="CZ11" s="166" t="str">
        <f>IFERROR(LEFT(C11,FIND(" ",C11)-1),"")</f>
        <v/>
      </c>
      <c r="DA11" s="166">
        <f t="shared" si="18"/>
        <v>0</v>
      </c>
      <c r="DB11" s="160"/>
      <c r="DC11" s="62" t="s">
        <v>53</v>
      </c>
      <c r="DD11" s="62">
        <f t="shared" si="19"/>
        <v>0</v>
      </c>
      <c r="DE11" s="62" t="s">
        <v>78</v>
      </c>
      <c r="DF11" s="62">
        <f t="shared" si="19"/>
        <v>0</v>
      </c>
      <c r="DG11" s="62" t="s">
        <v>64</v>
      </c>
      <c r="DH11" s="62">
        <f t="shared" ref="DH11" si="25">SUMIF($CZ$9:$CZ$97,DG11,$DA$9:$DA$97)</f>
        <v>0</v>
      </c>
      <c r="DI11" s="62" t="s">
        <v>67</v>
      </c>
      <c r="DJ11" s="62">
        <f t="shared" ref="DJ11" si="26">SUMIF($CZ$9:$CZ$97,DI11,$DA$9:$DA$97)</f>
        <v>0</v>
      </c>
      <c r="DK11" s="62" t="s">
        <v>70</v>
      </c>
      <c r="DL11" s="62">
        <f t="shared" ref="DL11" si="27">SUMIF($CZ$9:$CZ$97,DK11,$DA$9:$DA$97)</f>
        <v>0</v>
      </c>
      <c r="DM11" s="62" t="s">
        <v>314</v>
      </c>
      <c r="DN11" s="62">
        <f t="shared" ref="DN11" si="28">SUMIF($CZ$9:$CZ$97,DM11,$DA$9:$DA$97)</f>
        <v>0</v>
      </c>
      <c r="DO11" s="62"/>
      <c r="DR11" s="71">
        <f t="shared" si="8"/>
        <v>0</v>
      </c>
      <c r="DS11" s="62">
        <f t="shared" si="24"/>
        <v>0</v>
      </c>
      <c r="DT11" s="163">
        <f>IFERROR(VLOOKUP(LEFT(C11,FIND(" ",C11)-1),$CV$9:$CX$201,2,FALSE),0)*H11</f>
        <v>0</v>
      </c>
      <c r="DU11" s="163">
        <f t="shared" si="10"/>
        <v>0</v>
      </c>
      <c r="DV11" s="206" t="e">
        <f>LEFT(C11,FIND(" ",C11)-1)</f>
        <v>#VALUE!</v>
      </c>
      <c r="DW11" s="54"/>
      <c r="DX11" s="54"/>
      <c r="DY11" s="54"/>
    </row>
    <row r="12" spans="1:129" ht="15">
      <c r="A12" s="350" t="str">
        <f t="shared" si="11"/>
        <v/>
      </c>
      <c r="B12" s="360"/>
      <c r="C12" s="481"/>
      <c r="D12" s="507"/>
      <c r="E12" s="363"/>
      <c r="F12" s="357"/>
      <c r="G12" s="44" t="str">
        <f>IF(OR(AH12=1,ISBLANK(E12)),IFERROR(LEFT(C12,FIND("-",C12)-1)&amp;IF(LEN(E12)=4,IF(RIGHT(E12,1)=" ",LEFT(RIGHT(E12,3),2),RIGHT(E12,1)),IF(LEN(E12)&gt;5,LEFT(E12,1),IF(RIGHT(E12,1)=" ",LEFT(RIGHT(E12,2),1),RIGHT(E12,2))))&amp;LEFT(F12,FIND(".",F12)-1)&amp;IF(RIGHT(LEFT(RIGHT(C12,LEN(C12)-FIND("-",C12)+1),FIND("-",C12)),1)=" ",LEFT(RIGHT(C12,LEN(C12)-FIND("-",C12)+1),FIND("-",C12)),"-"&amp;LEFT(RIGHT(C12,LEN(C12)-FIND("-",C12)),FIND("-",C12))),IF(AND(C12&lt;&gt;"",E12&lt;&gt;"",OR(F12&lt;&gt;"",F12="brak")),LEFT(C12,FIND(" ",C12)-1)&amp;IF(IFERROR(FIND("brak",E12),0)=1,,IF(LEN(E12)=4,IF(RIGHT(E12,1)=" ",LEFT(RIGHT(E12,3),2),RIGHT(E12,1)),IF(RIGHT(E12,2)="ki","",IF(LEN(E12)&gt;5,IF(LEFT(RIGHT(E12,2),1)=" ",LEFT(RIGHT(E12,3),1),IF(LEFT(E12,3)="Kąt","",LEFT(E12,1))),IF(RIGHT(E12,1)=" ",LEFT(RIGHT(E12,2),1),IF(LEFT(C12,2)="AS",RIGHT(E12,3),RIGHT(E12,2)))))))&amp;IF(F12="brak",,LEFT(F12,FIND(".",F12)-1)&amp;IF(RIGHT(E12,2)="ki",LEFT(E12,1),)),"---")),"błędny profil!")</f>
        <v>---</v>
      </c>
      <c r="H12" s="8"/>
      <c r="I12" s="479"/>
      <c r="J12" s="479"/>
      <c r="K12" s="481"/>
      <c r="L12" s="491"/>
      <c r="M12" s="491"/>
      <c r="N12" s="491"/>
      <c r="O12" s="491"/>
      <c r="P12" s="491"/>
      <c r="Q12" s="491"/>
      <c r="R12" s="491"/>
      <c r="S12" s="485" t="str">
        <f t="shared" si="13"/>
        <v/>
      </c>
      <c r="T12" s="486"/>
      <c r="U12" s="16"/>
      <c r="V12" s="16"/>
      <c r="W12" s="16"/>
      <c r="X12" s="16"/>
      <c r="Y12" s="26"/>
      <c r="Z12" s="14"/>
      <c r="AA12" s="383"/>
      <c r="AB12" s="385"/>
      <c r="AC12" s="265"/>
      <c r="AD12" s="3"/>
      <c r="AE12" s="261"/>
      <c r="AF12" s="3"/>
      <c r="AG12" s="62"/>
      <c r="AH12" s="1">
        <f t="shared" si="14"/>
        <v>0</v>
      </c>
      <c r="AI12" s="245" t="str">
        <f t="shared" si="3"/>
        <v>błąd</v>
      </c>
      <c r="AJ12" s="245" t="e">
        <f t="shared" si="4"/>
        <v>#VALUE!</v>
      </c>
      <c r="AL12" s="250" t="s">
        <v>76</v>
      </c>
      <c r="AM12" s="244" t="s">
        <v>1179</v>
      </c>
      <c r="AN12" s="26"/>
      <c r="AO12" s="26"/>
      <c r="AP12" s="26"/>
      <c r="AQ12" s="26"/>
      <c r="BD12" s="184" t="s">
        <v>1115</v>
      </c>
      <c r="BE12" s="184" t="s">
        <v>313</v>
      </c>
      <c r="BG12" s="192" t="s">
        <v>55</v>
      </c>
      <c r="BH12" s="193">
        <v>1.149E-2</v>
      </c>
      <c r="BI12" s="184">
        <f t="shared" si="5"/>
        <v>0</v>
      </c>
      <c r="BJ12" s="194">
        <f t="shared" si="1"/>
        <v>0</v>
      </c>
      <c r="BK12" s="61">
        <v>1</v>
      </c>
      <c r="BL12" s="61" t="str">
        <f>IF(OR($AG$7=1,$AG$7=3,$AG$7=5,$AG$7=7),"uzupełnij dane kontrahenta",IF(OR($AG$7=2,$AG$7=6),"uzupełnij datę zamówienia",IF(OR($AG$7=4,),"uzupełnij numer zamówienia",BM12)))</f>
        <v>uzupełnij dane kontrahenta</v>
      </c>
      <c r="BM12" s="63" t="s">
        <v>706</v>
      </c>
      <c r="BN12" s="61" t="s">
        <v>776</v>
      </c>
      <c r="BO12" s="62" t="s">
        <v>828</v>
      </c>
      <c r="BQ12" s="61" t="s">
        <v>776</v>
      </c>
      <c r="BR12" s="122" t="s">
        <v>822</v>
      </c>
      <c r="BS12" s="52" t="s">
        <v>107</v>
      </c>
      <c r="BT12" s="53" t="s">
        <v>116</v>
      </c>
      <c r="BU12" s="163"/>
      <c r="BW12" s="102" t="s">
        <v>19</v>
      </c>
      <c r="BX12" s="70" t="s">
        <v>229</v>
      </c>
      <c r="BY12" s="62">
        <f t="shared" si="2"/>
        <v>0</v>
      </c>
      <c r="CC12" s="98" t="s">
        <v>801</v>
      </c>
      <c r="CE12" s="76"/>
      <c r="CF12" s="201">
        <f t="shared" si="6"/>
        <v>0</v>
      </c>
      <c r="CG12" s="62">
        <f t="shared" si="15"/>
        <v>0</v>
      </c>
      <c r="CH12" s="202">
        <f t="shared" si="16"/>
        <v>0</v>
      </c>
      <c r="CO12" s="158"/>
      <c r="CP12" s="70" t="s">
        <v>226</v>
      </c>
      <c r="CQ12" s="62" t="str">
        <f t="shared" si="7"/>
        <v>05. Zielony 6020</v>
      </c>
      <c r="CR12" s="158"/>
      <c r="CT12" s="158"/>
      <c r="CV12" s="184" t="s">
        <v>12</v>
      </c>
      <c r="CW12" s="114">
        <v>1.7</v>
      </c>
      <c r="CX12" s="114">
        <v>2.2000000000000002</v>
      </c>
      <c r="CZ12" s="166" t="str">
        <f t="shared" si="17"/>
        <v/>
      </c>
      <c r="DA12" s="166">
        <f t="shared" si="18"/>
        <v>0</v>
      </c>
      <c r="DB12" s="160"/>
      <c r="DC12" s="62" t="s">
        <v>6</v>
      </c>
      <c r="DD12" s="62">
        <f t="shared" si="19"/>
        <v>0</v>
      </c>
      <c r="DE12" s="62" t="s">
        <v>73</v>
      </c>
      <c r="DF12" s="62">
        <f t="shared" si="19"/>
        <v>0</v>
      </c>
      <c r="DG12" s="62" t="s">
        <v>56</v>
      </c>
      <c r="DH12" s="62">
        <f t="shared" ref="DH12" si="29">SUMIF($CZ$9:$CZ$97,DG12,$DA$9:$DA$97)</f>
        <v>0</v>
      </c>
      <c r="DI12" s="62" t="s">
        <v>57</v>
      </c>
      <c r="DJ12" s="62">
        <f t="shared" ref="DJ12" si="30">SUMIF($CZ$9:$CZ$97,DI12,$DA$9:$DA$97)</f>
        <v>0</v>
      </c>
      <c r="DK12" s="62" t="s">
        <v>76</v>
      </c>
      <c r="DL12" s="62">
        <f t="shared" ref="DL12" si="31">SUMIF($CZ$9:$CZ$97,DK12,$DA$9:$DA$97)</f>
        <v>0</v>
      </c>
      <c r="DM12" s="62" t="s">
        <v>151</v>
      </c>
      <c r="DN12" s="62">
        <f t="shared" ref="DN12" si="32">SUMIF($CZ$9:$CZ$97,DM12,$DA$9:$DA$97)</f>
        <v>0</v>
      </c>
      <c r="DO12" s="62"/>
      <c r="DR12" s="71">
        <f t="shared" si="8"/>
        <v>0</v>
      </c>
      <c r="DS12" s="62">
        <f t="shared" si="24"/>
        <v>0</v>
      </c>
      <c r="DT12" s="163">
        <f t="shared" si="9"/>
        <v>0</v>
      </c>
      <c r="DU12" s="163">
        <f t="shared" si="10"/>
        <v>0</v>
      </c>
      <c r="DV12" s="206"/>
      <c r="DW12" s="54"/>
      <c r="DX12" s="54"/>
      <c r="DY12" s="54"/>
    </row>
    <row r="13" spans="1:129" ht="15">
      <c r="A13" s="349" t="str">
        <f t="shared" si="11"/>
        <v/>
      </c>
      <c r="B13" s="41"/>
      <c r="C13" s="492"/>
      <c r="D13" s="506"/>
      <c r="E13" s="367"/>
      <c r="F13" s="21"/>
      <c r="G13" s="43" t="str">
        <f t="shared" ref="G13:G76" si="33">IF(OR(AH13=1,ISBLANK(E13)),IFERROR(LEFT(C13,FIND("-",C13)-1)&amp;IF(LEN(E13)=4,IF(RIGHT(E13,1)=" ",LEFT(RIGHT(E13,3),2),RIGHT(E13,1)),IF(LEN(E13)&gt;5,LEFT(E13,1),IF(RIGHT(E13,1)=" ",LEFT(RIGHT(E13,2),1),RIGHT(E13,2))))&amp;LEFT(F13,FIND(".",F13)-1)&amp;IF(RIGHT(LEFT(RIGHT(C13,LEN(C13)-FIND("-",C13)+1),FIND("-",C13)),1)=" ",LEFT(RIGHT(C13,LEN(C13)-FIND("-",C13)+1),FIND("-",C13)),"-"&amp;LEFT(RIGHT(C13,LEN(C13)-FIND("-",C13)),FIND("-",C13))),IF(AND(C13&lt;&gt;"",E13&lt;&gt;"",OR(F13&lt;&gt;"",F13="brak")),LEFT(C13,FIND(" ",C13)-1)&amp;IF(IFERROR(FIND("brak",E13),0)=1,,IF(LEN(E13)=4,IF(RIGHT(E13,1)=" ",LEFT(RIGHT(E13,3),2),RIGHT(E13,1)),IF(RIGHT(E13,2)="ki","",IF(LEN(E13)&gt;5,IF(LEFT(RIGHT(E13,2),1)=" ",LEFT(RIGHT(E13,3),1),IF(LEFT(E13,3)="Kąt","",LEFT(E13,1))),IF(RIGHT(E13,1)=" ",LEFT(RIGHT(E13,2),1),IF(LEFT(C13,2)="AS",RIGHT(E13,3),RIGHT(E13,2)))))))&amp;IF(F13="brak",,LEFT(F13,FIND(".",F13)-1)&amp;IF(RIGHT(E13,2)="ki",LEFT(E13,1),)),"---")),"błędny profil!")</f>
        <v>---</v>
      </c>
      <c r="H13" s="22"/>
      <c r="I13" s="527"/>
      <c r="J13" s="527"/>
      <c r="K13" s="492"/>
      <c r="L13" s="493"/>
      <c r="M13" s="493"/>
      <c r="N13" s="493"/>
      <c r="O13" s="493"/>
      <c r="P13" s="493"/>
      <c r="Q13" s="493"/>
      <c r="R13" s="493"/>
      <c r="S13" s="489" t="str">
        <f t="shared" si="13"/>
        <v/>
      </c>
      <c r="T13" s="490"/>
      <c r="U13" s="16"/>
      <c r="V13" s="16"/>
      <c r="W13" s="16"/>
      <c r="X13" s="16"/>
      <c r="Y13" s="26"/>
      <c r="Z13" s="14"/>
      <c r="AA13" s="384"/>
      <c r="AB13" s="45"/>
      <c r="AC13" s="265"/>
      <c r="AD13" s="3"/>
      <c r="AE13" s="261"/>
      <c r="AF13" s="3"/>
      <c r="AG13" s="62"/>
      <c r="AH13" s="1">
        <f t="shared" si="14"/>
        <v>0</v>
      </c>
      <c r="AI13" s="245" t="str">
        <f t="shared" si="3"/>
        <v>błąd</v>
      </c>
      <c r="AJ13" s="245" t="e">
        <f t="shared" si="4"/>
        <v>#VALUE!</v>
      </c>
      <c r="AL13" s="250" t="s">
        <v>57</v>
      </c>
      <c r="AM13" s="244" t="s">
        <v>1179</v>
      </c>
      <c r="AN13" s="26"/>
      <c r="AO13" s="26"/>
      <c r="AP13" s="26"/>
      <c r="AQ13" s="26"/>
      <c r="BD13" s="184" t="s">
        <v>1116</v>
      </c>
      <c r="BE13" s="184" t="s">
        <v>315</v>
      </c>
      <c r="BG13" s="192" t="s">
        <v>60</v>
      </c>
      <c r="BH13" s="193">
        <v>1.8239999999999999E-2</v>
      </c>
      <c r="BI13" s="184">
        <f t="shared" si="5"/>
        <v>0</v>
      </c>
      <c r="BJ13" s="194">
        <f t="shared" si="1"/>
        <v>0</v>
      </c>
      <c r="BK13" s="61">
        <v>1</v>
      </c>
      <c r="BL13" s="61" t="str">
        <f>IF(OR($AG$7=1,$AG$7=3,$AG$7=5,$AG$7=7),"uzupełnij dane kontrahenta",IF(OR($AG$7=2,$AG$7=6),"uzupełnij datę zamówienia",IF(OR($AG$7=4,),"uzupełnij numer zamówienia",BM13)))</f>
        <v>uzupełnij dane kontrahenta</v>
      </c>
      <c r="BM13" s="63" t="s">
        <v>857</v>
      </c>
      <c r="BN13" s="61" t="s">
        <v>776</v>
      </c>
      <c r="BO13" s="62" t="s">
        <v>1362</v>
      </c>
      <c r="BQ13" s="61" t="s">
        <v>776</v>
      </c>
      <c r="BR13" s="62"/>
      <c r="BS13" s="52" t="s">
        <v>109</v>
      </c>
      <c r="BT13" s="53" t="s">
        <v>118</v>
      </c>
      <c r="BU13" s="163"/>
      <c r="BW13" s="102" t="s">
        <v>19</v>
      </c>
      <c r="BX13" s="70" t="s">
        <v>230</v>
      </c>
      <c r="BY13" s="62">
        <f t="shared" si="2"/>
        <v>0</v>
      </c>
      <c r="CC13" s="97" t="s">
        <v>802</v>
      </c>
      <c r="CE13" s="76"/>
      <c r="CF13" s="201">
        <f t="shared" si="6"/>
        <v>0</v>
      </c>
      <c r="CG13" s="62">
        <f t="shared" si="15"/>
        <v>0</v>
      </c>
      <c r="CH13" s="202">
        <f t="shared" si="16"/>
        <v>0</v>
      </c>
      <c r="CO13" s="159"/>
      <c r="CP13" s="70" t="s">
        <v>226</v>
      </c>
      <c r="CQ13" s="62" t="str">
        <f t="shared" si="7"/>
        <v>06. Czarny 9005</v>
      </c>
      <c r="CR13" s="159"/>
      <c r="CT13" s="159"/>
      <c r="CV13" s="184" t="s">
        <v>13</v>
      </c>
      <c r="CW13" s="114">
        <v>1.9</v>
      </c>
      <c r="CX13" s="114">
        <v>2.4500000000000002</v>
      </c>
      <c r="CZ13" s="166" t="str">
        <f t="shared" si="17"/>
        <v/>
      </c>
      <c r="DA13" s="166">
        <f t="shared" si="18"/>
        <v>0</v>
      </c>
      <c r="DB13" s="160"/>
      <c r="DC13" s="62" t="s">
        <v>4</v>
      </c>
      <c r="DD13" s="62">
        <f t="shared" si="19"/>
        <v>0</v>
      </c>
      <c r="DE13" s="62" t="s">
        <v>104</v>
      </c>
      <c r="DF13" s="62">
        <f t="shared" si="19"/>
        <v>0</v>
      </c>
      <c r="DG13" s="62" t="s">
        <v>62</v>
      </c>
      <c r="DH13" s="62">
        <f t="shared" ref="DH13" si="34">SUMIF($CZ$9:$CZ$97,DG13,$DA$9:$DA$97)</f>
        <v>0</v>
      </c>
      <c r="DI13" s="62" t="s">
        <v>66</v>
      </c>
      <c r="DJ13" s="62">
        <f t="shared" ref="DJ13" si="35">SUMIF($CZ$9:$CZ$97,DI13,$DA$9:$DA$97)</f>
        <v>0</v>
      </c>
      <c r="DK13" s="62" t="s">
        <v>71</v>
      </c>
      <c r="DL13" s="62">
        <f t="shared" ref="DL13" si="36">SUMIF($CZ$9:$CZ$97,DK13,$DA$9:$DA$97)</f>
        <v>0</v>
      </c>
      <c r="DM13" s="62" t="s">
        <v>152</v>
      </c>
      <c r="DN13" s="62">
        <f t="shared" ref="DN13:DN76" si="37">SUMIF($CZ$9:$CZ$97,DM13,$DA$9:$DA$97)</f>
        <v>0</v>
      </c>
      <c r="DO13" s="62"/>
      <c r="DR13" s="71">
        <f t="shared" si="8"/>
        <v>0</v>
      </c>
      <c r="DS13" s="62">
        <f t="shared" si="24"/>
        <v>0</v>
      </c>
      <c r="DT13" s="163">
        <f t="shared" si="9"/>
        <v>0</v>
      </c>
      <c r="DU13" s="163">
        <f t="shared" si="10"/>
        <v>0</v>
      </c>
      <c r="DV13" s="206"/>
      <c r="DW13" s="54"/>
      <c r="DX13" s="54"/>
      <c r="DY13" s="54"/>
    </row>
    <row r="14" spans="1:129" ht="15">
      <c r="A14" s="350" t="str">
        <f t="shared" si="11"/>
        <v/>
      </c>
      <c r="B14" s="360"/>
      <c r="C14" s="481"/>
      <c r="D14" s="507"/>
      <c r="E14" s="363"/>
      <c r="F14" s="357"/>
      <c r="G14" s="44" t="str">
        <f t="shared" si="33"/>
        <v>---</v>
      </c>
      <c r="H14" s="8"/>
      <c r="I14" s="556"/>
      <c r="J14" s="557"/>
      <c r="K14" s="481"/>
      <c r="L14" s="491"/>
      <c r="M14" s="491"/>
      <c r="N14" s="491"/>
      <c r="O14" s="491"/>
      <c r="P14" s="491"/>
      <c r="Q14" s="491"/>
      <c r="R14" s="491"/>
      <c r="S14" s="485" t="str">
        <f t="shared" si="13"/>
        <v/>
      </c>
      <c r="T14" s="486"/>
      <c r="U14" s="16"/>
      <c r="V14" s="16"/>
      <c r="W14" s="16"/>
      <c r="X14" s="16"/>
      <c r="Y14" s="26"/>
      <c r="Z14" s="14"/>
      <c r="AA14" s="383"/>
      <c r="AB14" s="385"/>
      <c r="AC14" s="265"/>
      <c r="AD14" s="3"/>
      <c r="AE14" s="261"/>
      <c r="AF14" s="3"/>
      <c r="AG14" s="62"/>
      <c r="AH14" s="1">
        <f t="shared" si="14"/>
        <v>0</v>
      </c>
      <c r="AI14" s="245" t="str">
        <f t="shared" si="3"/>
        <v>błąd</v>
      </c>
      <c r="AJ14" s="245" t="e">
        <f t="shared" si="4"/>
        <v>#VALUE!</v>
      </c>
      <c r="AL14" s="247" t="s">
        <v>873</v>
      </c>
      <c r="AM14" s="244" t="s">
        <v>1179</v>
      </c>
      <c r="AN14" s="26"/>
      <c r="AO14" s="26"/>
      <c r="AP14" s="26"/>
      <c r="AQ14" s="26"/>
      <c r="BD14" s="184" t="s">
        <v>1117</v>
      </c>
      <c r="BE14" s="184" t="s">
        <v>315</v>
      </c>
      <c r="BG14" s="192" t="s">
        <v>63</v>
      </c>
      <c r="BH14" s="193">
        <v>2.7455E-2</v>
      </c>
      <c r="BI14" s="184">
        <f t="shared" si="5"/>
        <v>0</v>
      </c>
      <c r="BJ14" s="194">
        <f t="shared" si="1"/>
        <v>0</v>
      </c>
      <c r="BK14" s="61">
        <v>1</v>
      </c>
      <c r="BL14" s="61" t="str">
        <f>IF(OR($AG$7=1,$AG$7=3,$AG$7=5,$AG$7=7),"uzupełnij dane kontrahenta",IF(OR($AG$7=2,$AG$7=6),"uzupełnij datę zamówienia",IF(OR($AG$7=4,),"uzupełnij numer zamówienia",BM14)))</f>
        <v>uzupełnij dane kontrahenta</v>
      </c>
      <c r="BM14" s="63" t="s">
        <v>858</v>
      </c>
      <c r="BN14" s="61" t="s">
        <v>776</v>
      </c>
      <c r="BO14" s="62" t="s">
        <v>1426</v>
      </c>
      <c r="BQ14" s="61" t="s">
        <v>776</v>
      </c>
      <c r="BR14" s="63" t="s">
        <v>210</v>
      </c>
      <c r="BS14" s="52" t="s">
        <v>111</v>
      </c>
      <c r="BT14" s="53" t="s">
        <v>120</v>
      </c>
      <c r="BU14" s="163"/>
      <c r="BW14" s="102" t="s">
        <v>19</v>
      </c>
      <c r="BX14" s="70" t="s">
        <v>231</v>
      </c>
      <c r="BY14" s="62">
        <f t="shared" si="2"/>
        <v>0</v>
      </c>
      <c r="CC14" s="97" t="s">
        <v>803</v>
      </c>
      <c r="CE14" s="76"/>
      <c r="CF14" s="201">
        <f t="shared" si="6"/>
        <v>0</v>
      </c>
      <c r="CG14" s="62">
        <f t="shared" si="15"/>
        <v>0</v>
      </c>
      <c r="CH14" s="202">
        <f t="shared" si="16"/>
        <v>0</v>
      </c>
      <c r="CO14" s="160"/>
      <c r="CP14" s="70" t="s">
        <v>226</v>
      </c>
      <c r="CQ14" s="62" t="str">
        <f t="shared" si="7"/>
        <v>07. Ceglasty 8004</v>
      </c>
      <c r="CR14" s="160"/>
      <c r="CT14" s="160"/>
      <c r="CV14" s="184" t="s">
        <v>14</v>
      </c>
      <c r="CW14" s="114">
        <v>2.5</v>
      </c>
      <c r="CX14" s="114">
        <v>3.1</v>
      </c>
      <c r="CZ14" s="166" t="str">
        <f t="shared" si="17"/>
        <v/>
      </c>
      <c r="DA14" s="166">
        <f t="shared" si="18"/>
        <v>0</v>
      </c>
      <c r="DB14" s="160"/>
      <c r="DC14" s="62" t="s">
        <v>5</v>
      </c>
      <c r="DD14" s="62">
        <f t="shared" si="19"/>
        <v>0</v>
      </c>
      <c r="DE14" s="170" t="s">
        <v>997</v>
      </c>
      <c r="DF14" s="169">
        <f>SUM(DF9:DF13)</f>
        <v>0</v>
      </c>
      <c r="DG14" s="170" t="s">
        <v>998</v>
      </c>
      <c r="DH14" s="169">
        <f>SUM(DH9:DH13)</f>
        <v>0</v>
      </c>
      <c r="DI14" s="170" t="s">
        <v>999</v>
      </c>
      <c r="DJ14" s="169">
        <f>SUM(DJ9:DJ13)</f>
        <v>0</v>
      </c>
      <c r="DK14" s="170" t="s">
        <v>1000</v>
      </c>
      <c r="DL14" s="169">
        <f>SUM(DL9:DL13)</f>
        <v>0</v>
      </c>
      <c r="DM14" s="62" t="s">
        <v>153</v>
      </c>
      <c r="DN14" s="62">
        <f t="shared" si="37"/>
        <v>0</v>
      </c>
      <c r="DO14" s="62"/>
      <c r="DR14" s="71">
        <f t="shared" si="8"/>
        <v>0</v>
      </c>
      <c r="DS14" s="62">
        <f t="shared" si="24"/>
        <v>0</v>
      </c>
      <c r="DT14" s="163">
        <f t="shared" si="9"/>
        <v>0</v>
      </c>
      <c r="DU14" s="163">
        <f t="shared" si="10"/>
        <v>0</v>
      </c>
      <c r="DV14" s="206"/>
      <c r="DW14" s="54"/>
      <c r="DX14" s="54"/>
      <c r="DY14" s="54"/>
    </row>
    <row r="15" spans="1:129" ht="15">
      <c r="A15" s="349" t="str">
        <f t="shared" si="11"/>
        <v/>
      </c>
      <c r="B15" s="41"/>
      <c r="C15" s="492"/>
      <c r="D15" s="506"/>
      <c r="E15" s="367"/>
      <c r="F15" s="21"/>
      <c r="G15" s="43" t="str">
        <f t="shared" si="33"/>
        <v>---</v>
      </c>
      <c r="H15" s="22"/>
      <c r="I15" s="527"/>
      <c r="J15" s="527"/>
      <c r="K15" s="492"/>
      <c r="L15" s="493"/>
      <c r="M15" s="493"/>
      <c r="N15" s="493"/>
      <c r="O15" s="493"/>
      <c r="P15" s="493"/>
      <c r="Q15" s="493"/>
      <c r="R15" s="493"/>
      <c r="S15" s="489" t="str">
        <f t="shared" si="13"/>
        <v/>
      </c>
      <c r="T15" s="490"/>
      <c r="U15" s="16"/>
      <c r="V15" s="16"/>
      <c r="W15" s="16"/>
      <c r="X15" s="16"/>
      <c r="Y15" s="26"/>
      <c r="Z15" s="14"/>
      <c r="AA15" s="384"/>
      <c r="AB15" s="45"/>
      <c r="AC15" s="265"/>
      <c r="AD15" s="3"/>
      <c r="AE15" s="261"/>
      <c r="AF15" s="3"/>
      <c r="AG15" s="3"/>
      <c r="AH15" s="1">
        <f t="shared" si="14"/>
        <v>0</v>
      </c>
      <c r="AI15" s="245" t="str">
        <f t="shared" si="3"/>
        <v>błąd</v>
      </c>
      <c r="AJ15" s="245" t="e">
        <f t="shared" si="4"/>
        <v>#VALUE!</v>
      </c>
      <c r="AL15" s="247" t="s">
        <v>874</v>
      </c>
      <c r="AM15" s="244" t="s">
        <v>1179</v>
      </c>
      <c r="AN15" s="26"/>
      <c r="AO15" s="26"/>
      <c r="AP15" s="26"/>
      <c r="AQ15" s="26"/>
      <c r="BD15" s="184" t="s">
        <v>9</v>
      </c>
      <c r="BE15" s="184" t="s">
        <v>8</v>
      </c>
      <c r="BG15" s="192" t="s">
        <v>65</v>
      </c>
      <c r="BH15" s="193">
        <v>3.5547000000000002E-2</v>
      </c>
      <c r="BI15" s="184">
        <f t="shared" si="5"/>
        <v>0</v>
      </c>
      <c r="BJ15" s="194">
        <f t="shared" si="1"/>
        <v>0</v>
      </c>
      <c r="BK15" s="61">
        <v>1</v>
      </c>
      <c r="BL15" s="61" t="str">
        <f>IF(OR($AG$7=1,$AG$7=3,$AG$7=5,$AG$7=7),"uzupełnij dane kontrahenta",IF(OR($AG$7=2,$AG$7=6),"uzupełnij datę zamówienia",IF(OR($AG$7=4,),"uzupełnij numer zamówienia",BM15)))</f>
        <v>uzupełnij dane kontrahenta</v>
      </c>
      <c r="BM15" s="63" t="s">
        <v>859</v>
      </c>
      <c r="BN15" s="61" t="s">
        <v>776</v>
      </c>
      <c r="BO15" s="62" t="s">
        <v>829</v>
      </c>
      <c r="BQ15" s="61" t="s">
        <v>776</v>
      </c>
      <c r="BR15" s="63" t="s">
        <v>209</v>
      </c>
      <c r="BS15" s="52" t="s">
        <v>113</v>
      </c>
      <c r="BT15" s="53" t="s">
        <v>122</v>
      </c>
      <c r="BU15" s="163"/>
      <c r="BW15" s="102" t="s">
        <v>19</v>
      </c>
      <c r="BX15" s="70" t="s">
        <v>232</v>
      </c>
      <c r="BY15" s="62">
        <f t="shared" si="2"/>
        <v>0</v>
      </c>
      <c r="CC15" s="97"/>
      <c r="CE15" s="76"/>
      <c r="CF15" s="201">
        <f t="shared" si="6"/>
        <v>0</v>
      </c>
      <c r="CG15" s="62">
        <f t="shared" si="15"/>
        <v>0</v>
      </c>
      <c r="CH15" s="202">
        <f t="shared" si="16"/>
        <v>0</v>
      </c>
      <c r="CO15" s="161"/>
      <c r="CP15" s="70" t="s">
        <v>226</v>
      </c>
      <c r="CQ15" s="62" t="str">
        <f t="shared" si="7"/>
        <v>08. Antracyt 7021</v>
      </c>
      <c r="CR15" s="161"/>
      <c r="CT15" s="161"/>
      <c r="CV15" s="184" t="s">
        <v>15</v>
      </c>
      <c r="CW15" s="114">
        <v>1.45</v>
      </c>
      <c r="CX15" s="114">
        <v>2.0499999999999998</v>
      </c>
      <c r="CZ15" s="166" t="str">
        <f t="shared" si="17"/>
        <v/>
      </c>
      <c r="DA15" s="166">
        <f t="shared" si="18"/>
        <v>0</v>
      </c>
      <c r="DB15" s="160"/>
      <c r="DC15" s="62" t="s">
        <v>7</v>
      </c>
      <c r="DD15" s="62">
        <f t="shared" si="19"/>
        <v>0</v>
      </c>
      <c r="DM15" s="62" t="s">
        <v>154</v>
      </c>
      <c r="DN15" s="62">
        <f t="shared" si="37"/>
        <v>0</v>
      </c>
      <c r="DO15" s="62"/>
      <c r="DR15" s="71">
        <f t="shared" si="8"/>
        <v>0</v>
      </c>
      <c r="DS15" s="62">
        <f t="shared" si="24"/>
        <v>0</v>
      </c>
      <c r="DT15" s="163">
        <f t="shared" si="9"/>
        <v>0</v>
      </c>
      <c r="DU15" s="163">
        <f t="shared" si="10"/>
        <v>0</v>
      </c>
      <c r="DV15" s="206"/>
      <c r="DW15" s="54"/>
      <c r="DX15" s="54"/>
      <c r="DY15" s="54"/>
    </row>
    <row r="16" spans="1:129" ht="15">
      <c r="A16" s="350" t="str">
        <f t="shared" si="11"/>
        <v/>
      </c>
      <c r="B16" s="360"/>
      <c r="C16" s="481"/>
      <c r="D16" s="507"/>
      <c r="E16" s="363"/>
      <c r="F16" s="357"/>
      <c r="G16" s="44" t="str">
        <f t="shared" si="33"/>
        <v>---</v>
      </c>
      <c r="H16" s="8"/>
      <c r="I16" s="479"/>
      <c r="J16" s="479"/>
      <c r="K16" s="481"/>
      <c r="L16" s="491"/>
      <c r="M16" s="491"/>
      <c r="N16" s="491"/>
      <c r="O16" s="491"/>
      <c r="P16" s="491"/>
      <c r="Q16" s="491"/>
      <c r="R16" s="491"/>
      <c r="S16" s="485" t="str">
        <f t="shared" si="13"/>
        <v/>
      </c>
      <c r="T16" s="486"/>
      <c r="U16" s="16"/>
      <c r="V16" s="16"/>
      <c r="W16" s="16"/>
      <c r="X16" s="16"/>
      <c r="Y16" s="26"/>
      <c r="Z16" s="14"/>
      <c r="AA16" s="383"/>
      <c r="AB16" s="385"/>
      <c r="AC16" s="265"/>
      <c r="AD16" s="3"/>
      <c r="AE16" s="261"/>
      <c r="AF16" s="3"/>
      <c r="AG16" s="3"/>
      <c r="AH16" s="1">
        <f t="shared" si="14"/>
        <v>0</v>
      </c>
      <c r="AI16" s="245" t="str">
        <f t="shared" si="3"/>
        <v>błąd</v>
      </c>
      <c r="AJ16" s="245" t="e">
        <f t="shared" si="4"/>
        <v>#VALUE!</v>
      </c>
      <c r="AL16" s="247" t="s">
        <v>875</v>
      </c>
      <c r="AM16" s="244" t="s">
        <v>1179</v>
      </c>
      <c r="AN16" s="26"/>
      <c r="AO16" s="26"/>
      <c r="AP16" s="26"/>
      <c r="AQ16" s="26"/>
      <c r="BD16" s="184" t="s">
        <v>10</v>
      </c>
      <c r="BE16" s="184" t="s">
        <v>8</v>
      </c>
      <c r="BG16" s="192" t="s">
        <v>69</v>
      </c>
      <c r="BH16" s="193">
        <v>5.0439999999999999E-2</v>
      </c>
      <c r="BI16" s="184">
        <f t="shared" si="5"/>
        <v>0</v>
      </c>
      <c r="BJ16" s="194">
        <f t="shared" si="1"/>
        <v>0</v>
      </c>
      <c r="BK16" s="61">
        <v>1</v>
      </c>
      <c r="BN16" s="61" t="s">
        <v>776</v>
      </c>
      <c r="BO16" s="62" t="s">
        <v>830</v>
      </c>
      <c r="BQ16" s="61" t="s">
        <v>776</v>
      </c>
      <c r="BR16" s="63" t="s">
        <v>208</v>
      </c>
      <c r="BS16" s="52" t="s">
        <v>115</v>
      </c>
      <c r="BT16" s="55">
        <v>10</v>
      </c>
      <c r="BU16" s="163"/>
      <c r="BW16" s="102" t="s">
        <v>19</v>
      </c>
      <c r="BX16" s="70" t="s">
        <v>233</v>
      </c>
      <c r="BY16" s="62">
        <f t="shared" si="2"/>
        <v>0</v>
      </c>
      <c r="CC16" s="97" t="s">
        <v>804</v>
      </c>
      <c r="CE16" s="76"/>
      <c r="CF16" s="201">
        <f t="shared" si="6"/>
        <v>0</v>
      </c>
      <c r="CG16" s="62">
        <f t="shared" si="15"/>
        <v>0</v>
      </c>
      <c r="CH16" s="202">
        <f t="shared" si="16"/>
        <v>0</v>
      </c>
      <c r="CO16" s="6"/>
      <c r="CP16" s="70" t="s">
        <v>226</v>
      </c>
      <c r="CQ16" s="76" t="str">
        <f>CC16</f>
        <v>10. Brązowy 8019</v>
      </c>
      <c r="CR16" s="6"/>
      <c r="CT16" s="6"/>
      <c r="CV16" s="184" t="s">
        <v>17</v>
      </c>
      <c r="CW16" s="114">
        <v>1.7</v>
      </c>
      <c r="CX16" s="114">
        <v>2.2999999999999998</v>
      </c>
      <c r="CZ16" s="166" t="str">
        <f t="shared" si="17"/>
        <v/>
      </c>
      <c r="DA16" s="166">
        <f t="shared" si="18"/>
        <v>0</v>
      </c>
      <c r="DB16" s="160"/>
      <c r="DC16" s="62" t="s">
        <v>52</v>
      </c>
      <c r="DD16" s="62">
        <f t="shared" si="19"/>
        <v>0</v>
      </c>
      <c r="DM16" s="62" t="s">
        <v>309</v>
      </c>
      <c r="DN16" s="62">
        <f t="shared" si="37"/>
        <v>0</v>
      </c>
      <c r="DO16" s="62"/>
      <c r="DR16" s="71">
        <f t="shared" si="8"/>
        <v>0</v>
      </c>
      <c r="DS16" s="62">
        <f t="shared" si="24"/>
        <v>0</v>
      </c>
      <c r="DT16" s="163">
        <f t="shared" si="9"/>
        <v>0</v>
      </c>
      <c r="DU16" s="163">
        <f t="shared" si="10"/>
        <v>0</v>
      </c>
      <c r="DV16" s="206"/>
      <c r="DW16" s="54"/>
      <c r="DX16" s="54"/>
      <c r="DY16" s="54"/>
    </row>
    <row r="17" spans="1:129" ht="15">
      <c r="A17" s="349" t="str">
        <f>IF(AND(B17&lt;&gt;"",B17&lt;&gt;"Kolejne zamówienie"),IF(A16&lt;&gt;"", A16+1,1),"")</f>
        <v/>
      </c>
      <c r="B17" s="41"/>
      <c r="C17" s="492"/>
      <c r="D17" s="506"/>
      <c r="E17" s="367"/>
      <c r="F17" s="21"/>
      <c r="G17" s="43" t="str">
        <f t="shared" si="33"/>
        <v>---</v>
      </c>
      <c r="H17" s="22"/>
      <c r="I17" s="527"/>
      <c r="J17" s="527"/>
      <c r="K17" s="492"/>
      <c r="L17" s="493"/>
      <c r="M17" s="493"/>
      <c r="N17" s="493"/>
      <c r="O17" s="493"/>
      <c r="P17" s="493"/>
      <c r="Q17" s="493"/>
      <c r="R17" s="493"/>
      <c r="S17" s="489" t="str">
        <f t="shared" si="13"/>
        <v/>
      </c>
      <c r="T17" s="490"/>
      <c r="U17" s="16"/>
      <c r="V17" s="16"/>
      <c r="W17" s="16"/>
      <c r="X17" s="16"/>
      <c r="Y17" s="26"/>
      <c r="Z17" s="14"/>
      <c r="AA17" s="384"/>
      <c r="AB17" s="45"/>
      <c r="AC17" s="265"/>
      <c r="AD17" s="3"/>
      <c r="AE17" s="261"/>
      <c r="AF17" s="3"/>
      <c r="AG17" s="3"/>
      <c r="AH17" s="1">
        <f t="shared" si="14"/>
        <v>0</v>
      </c>
      <c r="AI17" s="245" t="str">
        <f t="shared" ref="AI17:AI48" si="38">IFERROR(VLOOKUP(AJ17,$AL$1:$AM$495,2,FALSE),"błąd")</f>
        <v>błąd</v>
      </c>
      <c r="AJ17" s="245" t="e">
        <f t="shared" si="4"/>
        <v>#VALUE!</v>
      </c>
      <c r="AL17" s="247" t="s">
        <v>876</v>
      </c>
      <c r="AM17" s="244" t="s">
        <v>1179</v>
      </c>
      <c r="AN17" s="26"/>
      <c r="AO17" s="26"/>
      <c r="AP17" s="26"/>
      <c r="AQ17" s="26"/>
      <c r="BD17" s="184" t="s">
        <v>11</v>
      </c>
      <c r="BE17" s="184" t="s">
        <v>8</v>
      </c>
      <c r="BG17" s="192" t="s">
        <v>75</v>
      </c>
      <c r="BH17" s="193">
        <v>2.64E-2</v>
      </c>
      <c r="BI17" s="184">
        <f t="shared" si="5"/>
        <v>0</v>
      </c>
      <c r="BJ17" s="194">
        <f t="shared" si="1"/>
        <v>0</v>
      </c>
      <c r="BK17" s="61">
        <v>1</v>
      </c>
      <c r="BL17" s="61" t="str">
        <f>IF(OR($AG$7=1,$AG$7=3,$AG$7=5,$AG$7=7),"uzupełnij dane kontrahenta",IF(OR($AG$7=2,$AG$7=6),"uzupełnij datę zamówienia",IF(OR($AG$7=4,),"uzupełnij numer zamówienia",BM17)))</f>
        <v>uzupełnij dane kontrahenta</v>
      </c>
      <c r="BM17" s="63" t="s">
        <v>861</v>
      </c>
      <c r="BN17" s="61" t="s">
        <v>776</v>
      </c>
      <c r="BO17" s="62" t="s">
        <v>831</v>
      </c>
      <c r="BQ17" s="61" t="s">
        <v>776</v>
      </c>
      <c r="BR17" s="63" t="s">
        <v>207</v>
      </c>
      <c r="BS17" s="52" t="s">
        <v>117</v>
      </c>
      <c r="BT17" s="56">
        <v>11</v>
      </c>
      <c r="BU17" s="163"/>
      <c r="BW17" s="102" t="s">
        <v>19</v>
      </c>
      <c r="BX17" s="70" t="s">
        <v>234</v>
      </c>
      <c r="BY17" s="62">
        <f t="shared" si="2"/>
        <v>0</v>
      </c>
      <c r="CC17" s="97" t="s">
        <v>805</v>
      </c>
      <c r="CE17" s="76"/>
      <c r="CF17" s="201">
        <f t="shared" si="6"/>
        <v>0</v>
      </c>
      <c r="CG17" s="62">
        <f t="shared" si="15"/>
        <v>0</v>
      </c>
      <c r="CH17" s="202">
        <f t="shared" si="16"/>
        <v>0</v>
      </c>
      <c r="CO17" s="162"/>
      <c r="CP17" s="70"/>
      <c r="CQ17" s="76"/>
      <c r="CR17" s="162"/>
      <c r="CT17" s="162"/>
      <c r="CV17" s="184" t="s">
        <v>18</v>
      </c>
      <c r="CW17" s="114">
        <v>2.35</v>
      </c>
      <c r="CX17" s="114">
        <v>2.95</v>
      </c>
      <c r="CZ17" s="166" t="str">
        <f t="shared" si="17"/>
        <v/>
      </c>
      <c r="DA17" s="166">
        <f t="shared" si="18"/>
        <v>0</v>
      </c>
      <c r="DB17" s="160"/>
      <c r="DC17" s="62" t="s">
        <v>19</v>
      </c>
      <c r="DD17" s="62">
        <f t="shared" si="19"/>
        <v>0</v>
      </c>
      <c r="DM17" s="62" t="s">
        <v>310</v>
      </c>
      <c r="DN17" s="62">
        <f t="shared" si="37"/>
        <v>0</v>
      </c>
      <c r="DO17" s="62"/>
      <c r="DR17" s="71">
        <f t="shared" si="8"/>
        <v>0</v>
      </c>
      <c r="DS17" s="62">
        <f t="shared" si="24"/>
        <v>0</v>
      </c>
      <c r="DT17" s="163">
        <f t="shared" si="9"/>
        <v>0</v>
      </c>
      <c r="DU17" s="163">
        <f t="shared" si="10"/>
        <v>0</v>
      </c>
      <c r="DV17" s="206"/>
      <c r="DW17" s="54"/>
      <c r="DX17" s="54"/>
      <c r="DY17" s="54"/>
    </row>
    <row r="18" spans="1:129" ht="15">
      <c r="A18" s="350" t="str">
        <f t="shared" ref="A18:A79" si="39">IF(AND(B18&lt;&gt;"",B18&lt;&gt;"Kolejne zamówienie"),IF(A17&lt;&gt;"", A17+1,1),"")</f>
        <v/>
      </c>
      <c r="B18" s="360"/>
      <c r="C18" s="481"/>
      <c r="D18" s="507"/>
      <c r="E18" s="363"/>
      <c r="F18" s="357"/>
      <c r="G18" s="44" t="str">
        <f t="shared" si="33"/>
        <v>---</v>
      </c>
      <c r="H18" s="8"/>
      <c r="I18" s="479"/>
      <c r="J18" s="479"/>
      <c r="K18" s="481"/>
      <c r="L18" s="491"/>
      <c r="M18" s="491"/>
      <c r="N18" s="491"/>
      <c r="O18" s="491"/>
      <c r="P18" s="491"/>
      <c r="Q18" s="491"/>
      <c r="R18" s="491"/>
      <c r="S18" s="485" t="str">
        <f t="shared" si="13"/>
        <v/>
      </c>
      <c r="T18" s="486"/>
      <c r="U18" s="16"/>
      <c r="V18" s="16"/>
      <c r="W18" s="16"/>
      <c r="X18" s="16"/>
      <c r="Y18" s="26"/>
      <c r="Z18" s="14"/>
      <c r="AA18" s="383"/>
      <c r="AB18" s="385"/>
      <c r="AC18" s="265"/>
      <c r="AD18" s="3"/>
      <c r="AE18" s="261"/>
      <c r="AF18" s="3"/>
      <c r="AG18" s="3"/>
      <c r="AH18" s="1">
        <f t="shared" si="14"/>
        <v>0</v>
      </c>
      <c r="AI18" s="245" t="str">
        <f t="shared" si="38"/>
        <v>błąd</v>
      </c>
      <c r="AJ18" s="245" t="e">
        <f t="shared" si="4"/>
        <v>#VALUE!</v>
      </c>
      <c r="AL18" s="247" t="s">
        <v>877</v>
      </c>
      <c r="AM18" s="244" t="s">
        <v>1179</v>
      </c>
      <c r="AN18" s="26"/>
      <c r="AO18" s="26"/>
      <c r="AP18" s="26"/>
      <c r="AQ18" s="26"/>
      <c r="BD18" s="184" t="s">
        <v>12</v>
      </c>
      <c r="BE18" s="184" t="s">
        <v>8</v>
      </c>
      <c r="BG18" s="192" t="s">
        <v>80</v>
      </c>
      <c r="BH18" s="193">
        <v>2.3807999999999999E-2</v>
      </c>
      <c r="BI18" s="184">
        <f t="shared" si="5"/>
        <v>0</v>
      </c>
      <c r="BJ18" s="194">
        <f t="shared" si="1"/>
        <v>0</v>
      </c>
      <c r="BK18" s="61">
        <v>1</v>
      </c>
      <c r="BL18" s="61" t="str">
        <f>IF(OR($AG$7=1,$AG$7=3,$AG$7=5,$AG$7=7),"uzupełnij dane kontrahenta",IF(OR($AG$7=2,$AG$7=6),"uzupełnij datę zamówienia",IF(OR($AG$7=4,),"uzupełnij numer zamówienia",BM18)))</f>
        <v>uzupełnij dane kontrahenta</v>
      </c>
      <c r="BM18" s="63" t="s">
        <v>860</v>
      </c>
      <c r="BN18" s="61" t="s">
        <v>776</v>
      </c>
      <c r="BO18" s="62" t="s">
        <v>832</v>
      </c>
      <c r="BQ18" s="61" t="s">
        <v>776</v>
      </c>
      <c r="BR18" s="63" t="s">
        <v>206</v>
      </c>
      <c r="BS18" s="52" t="s">
        <v>119</v>
      </c>
      <c r="BT18" s="55">
        <v>12</v>
      </c>
      <c r="BU18" s="164"/>
      <c r="BW18" s="102" t="s">
        <v>19</v>
      </c>
      <c r="BX18" s="70" t="s">
        <v>235</v>
      </c>
      <c r="BY18" s="62">
        <f t="shared" si="2"/>
        <v>0</v>
      </c>
      <c r="CC18" s="99" t="s">
        <v>411</v>
      </c>
      <c r="CE18" s="76"/>
      <c r="CF18" s="201">
        <f t="shared" si="6"/>
        <v>0</v>
      </c>
      <c r="CG18" s="62">
        <f t="shared" si="15"/>
        <v>0</v>
      </c>
      <c r="CH18" s="202">
        <f t="shared" si="16"/>
        <v>0</v>
      </c>
      <c r="CP18" s="71"/>
      <c r="CQ18" s="73"/>
      <c r="CS18" s="75"/>
      <c r="CV18" s="184" t="s">
        <v>19</v>
      </c>
      <c r="CW18" s="114">
        <v>1.5</v>
      </c>
      <c r="CX18" s="114">
        <v>2.1</v>
      </c>
      <c r="CZ18" s="166" t="str">
        <f t="shared" si="17"/>
        <v/>
      </c>
      <c r="DA18" s="166">
        <f t="shared" si="18"/>
        <v>0</v>
      </c>
      <c r="DB18" s="160"/>
      <c r="DC18" s="62" t="s">
        <v>0</v>
      </c>
      <c r="DD18" s="62">
        <f t="shared" si="19"/>
        <v>0</v>
      </c>
      <c r="DM18" s="62" t="s">
        <v>81</v>
      </c>
      <c r="DN18" s="62">
        <f t="shared" si="37"/>
        <v>0</v>
      </c>
      <c r="DO18" s="62"/>
      <c r="DR18" s="71">
        <f t="shared" si="8"/>
        <v>0</v>
      </c>
      <c r="DS18" s="62">
        <f t="shared" si="24"/>
        <v>0</v>
      </c>
      <c r="DT18" s="163">
        <f t="shared" si="9"/>
        <v>0</v>
      </c>
      <c r="DU18" s="163">
        <f t="shared" si="10"/>
        <v>0</v>
      </c>
      <c r="DV18" s="206"/>
      <c r="DW18" s="54"/>
      <c r="DX18" s="54"/>
      <c r="DY18" s="54"/>
    </row>
    <row r="19" spans="1:129" ht="15">
      <c r="A19" s="349" t="str">
        <f t="shared" si="39"/>
        <v/>
      </c>
      <c r="B19" s="41"/>
      <c r="C19" s="492"/>
      <c r="D19" s="506"/>
      <c r="E19" s="367"/>
      <c r="F19" s="21"/>
      <c r="G19" s="43" t="str">
        <f t="shared" si="33"/>
        <v>---</v>
      </c>
      <c r="H19" s="22"/>
      <c r="I19" s="527"/>
      <c r="J19" s="527"/>
      <c r="K19" s="492"/>
      <c r="L19" s="493"/>
      <c r="M19" s="493"/>
      <c r="N19" s="493"/>
      <c r="O19" s="493"/>
      <c r="P19" s="493"/>
      <c r="Q19" s="493"/>
      <c r="R19" s="493"/>
      <c r="S19" s="489" t="str">
        <f t="shared" si="13"/>
        <v/>
      </c>
      <c r="T19" s="490"/>
      <c r="U19" s="16"/>
      <c r="V19" s="16"/>
      <c r="W19" s="16"/>
      <c r="X19" s="16"/>
      <c r="Y19" s="26"/>
      <c r="Z19" s="14"/>
      <c r="AA19" s="384"/>
      <c r="AB19" s="45"/>
      <c r="AC19" s="265"/>
      <c r="AD19" s="3"/>
      <c r="AE19" s="261"/>
      <c r="AF19" s="3"/>
      <c r="AG19" s="3"/>
      <c r="AH19" s="1">
        <f t="shared" si="14"/>
        <v>0</v>
      </c>
      <c r="AI19" s="245" t="str">
        <f t="shared" si="38"/>
        <v>błąd</v>
      </c>
      <c r="AJ19" s="245" t="e">
        <f t="shared" si="4"/>
        <v>#VALUE!</v>
      </c>
      <c r="AL19" s="247" t="s">
        <v>1367</v>
      </c>
      <c r="AM19" s="244" t="s">
        <v>1179</v>
      </c>
      <c r="AN19" s="26"/>
      <c r="AO19" s="26"/>
      <c r="AP19" s="26"/>
      <c r="AQ19" s="26"/>
      <c r="BD19" s="184" t="s">
        <v>13</v>
      </c>
      <c r="BE19" s="184" t="s">
        <v>8</v>
      </c>
      <c r="BG19" s="192" t="s">
        <v>88</v>
      </c>
      <c r="BH19" s="193">
        <v>7.9500000000000001E-2</v>
      </c>
      <c r="BI19" s="184">
        <f t="shared" si="5"/>
        <v>0</v>
      </c>
      <c r="BJ19" s="194">
        <f t="shared" si="1"/>
        <v>0</v>
      </c>
      <c r="BK19" s="61">
        <v>10</v>
      </c>
      <c r="BL19" s="61" t="str">
        <f>IF(OR($AG$7=1,$AG$7=3,$AG$7=5,$AG$7=7),"uzupełnij dane kontrahenta",IF(OR($AG$7=2,$AG$7=6),"uzupełnij datę zamówienia",IF(OR($AG$7=4,),"uzupełnij numer zamówienia",BM19)))</f>
        <v>uzupełnij dane kontrahenta</v>
      </c>
      <c r="BM19" s="63" t="s">
        <v>955</v>
      </c>
      <c r="BN19" s="61" t="s">
        <v>776</v>
      </c>
      <c r="BQ19" s="61" t="s">
        <v>776</v>
      </c>
      <c r="BR19" s="63" t="s">
        <v>205</v>
      </c>
      <c r="BS19" s="52" t="s">
        <v>123</v>
      </c>
      <c r="BT19" s="55">
        <v>13</v>
      </c>
      <c r="BU19" s="164"/>
      <c r="BW19" s="102" t="s">
        <v>19</v>
      </c>
      <c r="BX19" s="70" t="s">
        <v>236</v>
      </c>
      <c r="BY19" s="62">
        <f t="shared" si="2"/>
        <v>0</v>
      </c>
      <c r="CC19" s="62" t="s">
        <v>412</v>
      </c>
      <c r="CE19" s="76"/>
      <c r="CF19" s="201">
        <f t="shared" si="6"/>
        <v>0</v>
      </c>
      <c r="CG19" s="62">
        <f t="shared" si="15"/>
        <v>0</v>
      </c>
      <c r="CH19" s="202">
        <f t="shared" si="16"/>
        <v>0</v>
      </c>
      <c r="CP19" s="70" t="s">
        <v>227</v>
      </c>
      <c r="CQ19" s="62" t="str">
        <f t="shared" ref="CQ19:CQ25" si="40">CC8</f>
        <v>02. Brązowy 8017</v>
      </c>
      <c r="CS19" s="117"/>
      <c r="CV19" s="184" t="s">
        <v>0</v>
      </c>
      <c r="CW19" s="114">
        <v>1.75</v>
      </c>
      <c r="CX19" s="114">
        <v>2.35</v>
      </c>
      <c r="CZ19" s="166" t="str">
        <f>IFERROR(LEFT(C19,FIND(" ",C19)-1),"")</f>
        <v/>
      </c>
      <c r="DA19" s="166">
        <f t="shared" si="18"/>
        <v>0</v>
      </c>
      <c r="DB19" s="160"/>
      <c r="DC19" s="62" t="s">
        <v>20</v>
      </c>
      <c r="DD19" s="62">
        <f t="shared" si="19"/>
        <v>0</v>
      </c>
      <c r="DM19" s="62" t="s">
        <v>83</v>
      </c>
      <c r="DN19" s="62">
        <f t="shared" si="37"/>
        <v>0</v>
      </c>
      <c r="DO19" s="62"/>
      <c r="DR19" s="71">
        <f t="shared" si="8"/>
        <v>0</v>
      </c>
      <c r="DS19" s="62">
        <f t="shared" si="24"/>
        <v>0</v>
      </c>
      <c r="DT19" s="163">
        <f t="shared" si="9"/>
        <v>0</v>
      </c>
      <c r="DU19" s="163">
        <f t="shared" si="10"/>
        <v>0</v>
      </c>
      <c r="DV19" s="206"/>
      <c r="DW19" s="54"/>
      <c r="DX19" s="54"/>
      <c r="DY19" s="54"/>
    </row>
    <row r="20" spans="1:129" ht="15">
      <c r="A20" s="350" t="str">
        <f t="shared" si="39"/>
        <v/>
      </c>
      <c r="B20" s="360"/>
      <c r="C20" s="481"/>
      <c r="D20" s="507"/>
      <c r="E20" s="363"/>
      <c r="F20" s="357"/>
      <c r="G20" s="44" t="str">
        <f t="shared" si="33"/>
        <v>---</v>
      </c>
      <c r="H20" s="8"/>
      <c r="I20" s="479"/>
      <c r="J20" s="479"/>
      <c r="K20" s="481"/>
      <c r="L20" s="491"/>
      <c r="M20" s="491"/>
      <c r="N20" s="491"/>
      <c r="O20" s="491"/>
      <c r="P20" s="491"/>
      <c r="Q20" s="491"/>
      <c r="R20" s="491"/>
      <c r="S20" s="485" t="str">
        <f t="shared" si="13"/>
        <v/>
      </c>
      <c r="T20" s="486"/>
      <c r="U20" s="16"/>
      <c r="V20" s="16"/>
      <c r="W20" s="16"/>
      <c r="X20" s="16"/>
      <c r="Y20" s="26"/>
      <c r="Z20" s="14"/>
      <c r="AA20" s="383"/>
      <c r="AB20" s="385"/>
      <c r="AC20" s="265"/>
      <c r="AD20" s="3"/>
      <c r="AE20" s="261"/>
      <c r="AF20" s="3"/>
      <c r="AG20" s="3"/>
      <c r="AH20" s="1">
        <f t="shared" si="14"/>
        <v>0</v>
      </c>
      <c r="AI20" s="245" t="str">
        <f t="shared" si="38"/>
        <v>błąd</v>
      </c>
      <c r="AJ20" s="245" t="e">
        <f t="shared" si="4"/>
        <v>#VALUE!</v>
      </c>
      <c r="AL20" s="247" t="s">
        <v>935</v>
      </c>
      <c r="AM20" s="244" t="s">
        <v>1179</v>
      </c>
      <c r="AN20" s="26"/>
      <c r="AO20" s="26"/>
      <c r="AP20" s="26"/>
      <c r="AQ20" s="26"/>
      <c r="BD20" s="184" t="s">
        <v>14</v>
      </c>
      <c r="BE20" s="184" t="s">
        <v>8</v>
      </c>
      <c r="BG20" s="192" t="s">
        <v>368</v>
      </c>
      <c r="BH20" s="193">
        <v>0.14099999999999999</v>
      </c>
      <c r="BI20" s="184">
        <f t="shared" si="5"/>
        <v>0</v>
      </c>
      <c r="BJ20" s="194">
        <f t="shared" si="1"/>
        <v>0</v>
      </c>
      <c r="BK20" s="61">
        <v>10</v>
      </c>
      <c r="BN20" s="61" t="s">
        <v>776</v>
      </c>
      <c r="BO20" s="122" t="s">
        <v>822</v>
      </c>
      <c r="BQ20" s="61" t="s">
        <v>776</v>
      </c>
      <c r="BR20" s="62" t="s">
        <v>1166</v>
      </c>
      <c r="BS20" s="52" t="s">
        <v>126</v>
      </c>
      <c r="BT20" s="55">
        <v>14</v>
      </c>
      <c r="BU20" s="164"/>
      <c r="BW20" s="102" t="s">
        <v>19</v>
      </c>
      <c r="BX20" s="70" t="s">
        <v>237</v>
      </c>
      <c r="BY20" s="62">
        <f t="shared" si="2"/>
        <v>0</v>
      </c>
      <c r="CC20" s="62" t="s">
        <v>413</v>
      </c>
      <c r="CE20" s="76"/>
      <c r="CF20" s="201">
        <f t="shared" si="6"/>
        <v>0</v>
      </c>
      <c r="CG20" s="62">
        <f t="shared" si="15"/>
        <v>0</v>
      </c>
      <c r="CH20" s="202">
        <f t="shared" si="16"/>
        <v>0</v>
      </c>
      <c r="CP20" s="227" t="s">
        <v>227</v>
      </c>
      <c r="CQ20" s="166" t="str">
        <f t="shared" si="40"/>
        <v>03. Grafitowy 7024</v>
      </c>
      <c r="CS20" s="157"/>
      <c r="CV20" s="184" t="s">
        <v>20</v>
      </c>
      <c r="CW20" s="114">
        <v>2.4</v>
      </c>
      <c r="CX20" s="114">
        <v>3</v>
      </c>
      <c r="CZ20" s="166" t="str">
        <f t="shared" si="17"/>
        <v/>
      </c>
      <c r="DA20" s="166">
        <f t="shared" si="18"/>
        <v>0</v>
      </c>
      <c r="DB20" s="160"/>
      <c r="DC20" s="62" t="s">
        <v>21</v>
      </c>
      <c r="DD20" s="62">
        <f t="shared" si="19"/>
        <v>0</v>
      </c>
      <c r="DM20" s="62" t="s">
        <v>366</v>
      </c>
      <c r="DN20" s="62">
        <f t="shared" si="37"/>
        <v>0</v>
      </c>
      <c r="DO20" s="62"/>
      <c r="DR20" s="71">
        <f t="shared" si="8"/>
        <v>0</v>
      </c>
      <c r="DS20" s="62">
        <f t="shared" si="24"/>
        <v>0</v>
      </c>
      <c r="DT20" s="163">
        <f t="shared" si="9"/>
        <v>0</v>
      </c>
      <c r="DU20" s="163">
        <f t="shared" si="10"/>
        <v>0</v>
      </c>
      <c r="DV20" s="206"/>
      <c r="DW20" s="54"/>
      <c r="DX20" s="54"/>
      <c r="DY20" s="54"/>
    </row>
    <row r="21" spans="1:129" ht="15">
      <c r="A21" s="349" t="str">
        <f t="shared" si="39"/>
        <v/>
      </c>
      <c r="B21" s="41"/>
      <c r="C21" s="492"/>
      <c r="D21" s="506"/>
      <c r="E21" s="367"/>
      <c r="F21" s="21"/>
      <c r="G21" s="43" t="str">
        <f t="shared" si="33"/>
        <v>---</v>
      </c>
      <c r="H21" s="22"/>
      <c r="I21" s="527"/>
      <c r="J21" s="527"/>
      <c r="K21" s="492"/>
      <c r="L21" s="493"/>
      <c r="M21" s="493"/>
      <c r="N21" s="493"/>
      <c r="O21" s="493"/>
      <c r="P21" s="493"/>
      <c r="Q21" s="493"/>
      <c r="R21" s="493"/>
      <c r="S21" s="489" t="str">
        <f t="shared" si="13"/>
        <v/>
      </c>
      <c r="T21" s="490"/>
      <c r="U21" s="16"/>
      <c r="V21" s="16"/>
      <c r="W21" s="16"/>
      <c r="X21" s="16"/>
      <c r="Y21" s="26"/>
      <c r="Z21" s="14"/>
      <c r="AA21" s="384"/>
      <c r="AB21" s="45"/>
      <c r="AC21" s="265"/>
      <c r="AD21" s="3"/>
      <c r="AE21" s="261"/>
      <c r="AF21" s="3"/>
      <c r="AG21" s="3"/>
      <c r="AH21" s="1">
        <f t="shared" si="14"/>
        <v>0</v>
      </c>
      <c r="AI21" s="245" t="str">
        <f t="shared" si="38"/>
        <v>błąd</v>
      </c>
      <c r="AJ21" s="245" t="e">
        <f t="shared" si="4"/>
        <v>#VALUE!</v>
      </c>
      <c r="AL21" s="247" t="s">
        <v>936</v>
      </c>
      <c r="AM21" s="244" t="s">
        <v>1179</v>
      </c>
      <c r="AN21" s="26"/>
      <c r="AO21" s="26"/>
      <c r="AP21" s="26"/>
      <c r="AQ21" s="26"/>
      <c r="BD21" s="184" t="s">
        <v>15</v>
      </c>
      <c r="BE21" s="184" t="s">
        <v>16</v>
      </c>
      <c r="BG21" s="192" t="s">
        <v>92</v>
      </c>
      <c r="BH21" s="193">
        <v>0.16719999999999999</v>
      </c>
      <c r="BI21" s="184">
        <f t="shared" si="5"/>
        <v>0</v>
      </c>
      <c r="BJ21" s="194">
        <f t="shared" si="1"/>
        <v>0</v>
      </c>
      <c r="BK21" s="61">
        <v>10</v>
      </c>
      <c r="BL21" s="61" t="str">
        <f>IF(OR($AG$7=1,$AG$7=3,$AG$7=5,$AG$7=7),"uzupełnij dane kontrahenta",IF(OR($AG$7=2,$AG$7=6),"uzupełnij datę zamówienia",IF(OR($AG$7=4,),"uzupełnij numer zamówienia",BM21)))</f>
        <v>uzupełnij dane kontrahenta</v>
      </c>
      <c r="BM21" s="61" t="s">
        <v>1595</v>
      </c>
      <c r="BN21" s="61" t="s">
        <v>776</v>
      </c>
      <c r="BQ21" s="61" t="s">
        <v>776</v>
      </c>
      <c r="BR21" s="62" t="s">
        <v>1167</v>
      </c>
      <c r="BS21" s="52" t="s">
        <v>127</v>
      </c>
      <c r="BT21" s="55">
        <v>15</v>
      </c>
      <c r="BU21" s="164"/>
      <c r="BW21" s="102" t="s">
        <v>19</v>
      </c>
      <c r="BX21" s="70" t="s">
        <v>238</v>
      </c>
      <c r="BY21" s="62">
        <f t="shared" si="2"/>
        <v>0</v>
      </c>
      <c r="CC21" s="62" t="s">
        <v>1605</v>
      </c>
      <c r="CE21" s="76"/>
      <c r="CF21" s="201">
        <f t="shared" si="6"/>
        <v>0</v>
      </c>
      <c r="CG21" s="62">
        <f t="shared" si="15"/>
        <v>0</v>
      </c>
      <c r="CH21" s="202">
        <f t="shared" si="16"/>
        <v>0</v>
      </c>
      <c r="CP21" s="227" t="s">
        <v>227</v>
      </c>
      <c r="CQ21" s="166" t="str">
        <f t="shared" si="40"/>
        <v>04. Czerwony 3009</v>
      </c>
      <c r="CS21" s="158"/>
      <c r="CV21" s="184" t="s">
        <v>21</v>
      </c>
      <c r="CW21" s="114">
        <v>2.5</v>
      </c>
      <c r="CX21" s="114">
        <v>3.1</v>
      </c>
      <c r="CZ21" s="166" t="str">
        <f t="shared" si="17"/>
        <v/>
      </c>
      <c r="DA21" s="166">
        <f t="shared" si="18"/>
        <v>0</v>
      </c>
      <c r="DB21" s="160"/>
      <c r="DC21" s="62" t="s">
        <v>23</v>
      </c>
      <c r="DD21" s="62">
        <f t="shared" si="19"/>
        <v>0</v>
      </c>
      <c r="DM21" s="62" t="s">
        <v>349</v>
      </c>
      <c r="DN21" s="62">
        <f t="shared" si="37"/>
        <v>0</v>
      </c>
      <c r="DO21" s="62"/>
      <c r="DR21" s="71">
        <f t="shared" si="8"/>
        <v>0</v>
      </c>
      <c r="DS21" s="62">
        <f t="shared" si="24"/>
        <v>0</v>
      </c>
      <c r="DT21" s="163">
        <f t="shared" si="9"/>
        <v>0</v>
      </c>
      <c r="DU21" s="163">
        <f t="shared" si="10"/>
        <v>0</v>
      </c>
      <c r="DV21" s="206"/>
      <c r="DW21" s="54"/>
      <c r="DX21" s="54"/>
      <c r="DY21" s="54"/>
    </row>
    <row r="22" spans="1:129" ht="15">
      <c r="A22" s="350" t="str">
        <f t="shared" si="39"/>
        <v/>
      </c>
      <c r="B22" s="360"/>
      <c r="C22" s="481"/>
      <c r="D22" s="507"/>
      <c r="E22" s="363"/>
      <c r="F22" s="357"/>
      <c r="G22" s="44" t="str">
        <f t="shared" si="33"/>
        <v>---</v>
      </c>
      <c r="H22" s="8"/>
      <c r="I22" s="479"/>
      <c r="J22" s="479"/>
      <c r="K22" s="481"/>
      <c r="L22" s="491"/>
      <c r="M22" s="491"/>
      <c r="N22" s="491"/>
      <c r="O22" s="491"/>
      <c r="P22" s="491"/>
      <c r="Q22" s="491"/>
      <c r="R22" s="491"/>
      <c r="S22" s="485" t="str">
        <f t="shared" si="13"/>
        <v/>
      </c>
      <c r="T22" s="486"/>
      <c r="U22" s="16"/>
      <c r="V22" s="16"/>
      <c r="W22" s="16"/>
      <c r="X22" s="16"/>
      <c r="Y22" s="26"/>
      <c r="Z22" s="14"/>
      <c r="AA22" s="383"/>
      <c r="AB22" s="385"/>
      <c r="AC22" s="265"/>
      <c r="AD22" s="3"/>
      <c r="AE22" s="261"/>
      <c r="AF22" s="3"/>
      <c r="AG22" s="3"/>
      <c r="AH22" s="1">
        <f t="shared" si="14"/>
        <v>0</v>
      </c>
      <c r="AI22" s="245" t="str">
        <f t="shared" si="38"/>
        <v>błąd</v>
      </c>
      <c r="AJ22" s="245" t="e">
        <f t="shared" si="4"/>
        <v>#VALUE!</v>
      </c>
      <c r="AL22" s="247" t="s">
        <v>937</v>
      </c>
      <c r="AM22" s="244" t="s">
        <v>1179</v>
      </c>
      <c r="AN22" s="26"/>
      <c r="AO22" s="26"/>
      <c r="AP22" s="26"/>
      <c r="AQ22" s="26"/>
      <c r="BD22" s="184" t="s">
        <v>17</v>
      </c>
      <c r="BE22" s="184" t="s">
        <v>16</v>
      </c>
      <c r="BG22" s="192" t="s">
        <v>1119</v>
      </c>
      <c r="BH22" s="193">
        <v>0.18396000000000001</v>
      </c>
      <c r="BI22" s="184">
        <f>SUMIFS($CG$9:$CG$97,$CF$9:$CF$97,BG22)</f>
        <v>0</v>
      </c>
      <c r="BJ22" s="194">
        <f t="shared" si="1"/>
        <v>0</v>
      </c>
      <c r="BK22" s="61">
        <v>12</v>
      </c>
      <c r="BL22" s="61" t="str">
        <f t="shared" ref="BL22:BL27" si="41">IF(OR($AG$7=1,$AG$7=3,$AG$7=5,$AG$7=7),"uzupełnij dane kontrahenta",IF(OR($AG$7=2,$AG$7=6),"uzupełnij datę zamówienia",IF(OR($AG$7=4,),"uzupełnij numer zamówienia",BM22)))</f>
        <v>uzupełnij dane kontrahenta</v>
      </c>
      <c r="BM22" s="61" t="s">
        <v>1601</v>
      </c>
      <c r="BN22" s="61" t="s">
        <v>776</v>
      </c>
      <c r="BO22" s="63" t="s">
        <v>210</v>
      </c>
      <c r="BQ22" s="61" t="s">
        <v>776</v>
      </c>
      <c r="BR22" s="62" t="s">
        <v>1168</v>
      </c>
      <c r="BS22" s="52" t="s">
        <v>128</v>
      </c>
      <c r="BT22" s="55">
        <v>16</v>
      </c>
      <c r="BU22" s="164"/>
      <c r="BW22" s="102" t="s">
        <v>19</v>
      </c>
      <c r="BX22" s="70" t="s">
        <v>239</v>
      </c>
      <c r="BY22" s="62">
        <f t="shared" si="2"/>
        <v>0</v>
      </c>
      <c r="CC22" s="62" t="s">
        <v>415</v>
      </c>
      <c r="CE22" s="76"/>
      <c r="CF22" s="201">
        <f t="shared" si="6"/>
        <v>0</v>
      </c>
      <c r="CG22" s="62">
        <f t="shared" si="15"/>
        <v>0</v>
      </c>
      <c r="CH22" s="202">
        <f t="shared" si="16"/>
        <v>0</v>
      </c>
      <c r="CP22" s="227" t="s">
        <v>227</v>
      </c>
      <c r="CQ22" s="166" t="str">
        <f t="shared" si="40"/>
        <v>05. Zielony 6020</v>
      </c>
      <c r="CS22" s="159"/>
      <c r="CV22" s="184" t="s">
        <v>23</v>
      </c>
      <c r="CW22" s="114">
        <v>2.75</v>
      </c>
      <c r="CX22" s="114">
        <v>3.35</v>
      </c>
      <c r="CZ22" s="166" t="str">
        <f t="shared" si="17"/>
        <v/>
      </c>
      <c r="DA22" s="166">
        <f t="shared" si="18"/>
        <v>0</v>
      </c>
      <c r="DC22" s="62" t="s">
        <v>24</v>
      </c>
      <c r="DD22" s="62">
        <f t="shared" si="19"/>
        <v>0</v>
      </c>
      <c r="DM22" s="62" t="s">
        <v>320</v>
      </c>
      <c r="DN22" s="62">
        <f t="shared" si="37"/>
        <v>0</v>
      </c>
      <c r="DO22" s="62"/>
      <c r="DR22" s="71">
        <f t="shared" si="8"/>
        <v>0</v>
      </c>
      <c r="DS22" s="62">
        <f t="shared" si="24"/>
        <v>0</v>
      </c>
      <c r="DT22" s="163">
        <f t="shared" si="9"/>
        <v>0</v>
      </c>
      <c r="DU22" s="163">
        <f t="shared" si="10"/>
        <v>0</v>
      </c>
      <c r="DV22" s="206"/>
      <c r="DW22" s="54"/>
      <c r="DX22" s="54"/>
      <c r="DY22" s="54"/>
    </row>
    <row r="23" spans="1:129" ht="15">
      <c r="A23" s="349" t="str">
        <f t="shared" si="39"/>
        <v/>
      </c>
      <c r="B23" s="41"/>
      <c r="C23" s="492"/>
      <c r="D23" s="506"/>
      <c r="E23" s="367"/>
      <c r="F23" s="21"/>
      <c r="G23" s="43" t="str">
        <f t="shared" si="33"/>
        <v>---</v>
      </c>
      <c r="H23" s="22"/>
      <c r="I23" s="527"/>
      <c r="J23" s="527"/>
      <c r="K23" s="492"/>
      <c r="L23" s="493"/>
      <c r="M23" s="493"/>
      <c r="N23" s="493"/>
      <c r="O23" s="493"/>
      <c r="P23" s="493"/>
      <c r="Q23" s="493"/>
      <c r="R23" s="493"/>
      <c r="S23" s="489" t="str">
        <f t="shared" si="13"/>
        <v/>
      </c>
      <c r="T23" s="490"/>
      <c r="U23" s="16"/>
      <c r="V23" s="16"/>
      <c r="W23" s="16"/>
      <c r="X23" s="16"/>
      <c r="Y23" s="26"/>
      <c r="Z23" s="14"/>
      <c r="AA23" s="384"/>
      <c r="AB23" s="45"/>
      <c r="AC23" s="265"/>
      <c r="AD23" s="3"/>
      <c r="AE23" s="261"/>
      <c r="AF23" s="3"/>
      <c r="AG23" s="3"/>
      <c r="AH23" s="1">
        <f t="shared" si="14"/>
        <v>0</v>
      </c>
      <c r="AI23" s="245" t="str">
        <f t="shared" si="38"/>
        <v>błąd</v>
      </c>
      <c r="AJ23" s="245" t="e">
        <f t="shared" si="4"/>
        <v>#VALUE!</v>
      </c>
      <c r="AL23" s="247" t="s">
        <v>938</v>
      </c>
      <c r="AM23" s="244" t="s">
        <v>1179</v>
      </c>
      <c r="AN23" s="26"/>
      <c r="AO23" s="26"/>
      <c r="AP23" s="26"/>
      <c r="AQ23" s="26"/>
      <c r="BD23" s="184" t="s">
        <v>18</v>
      </c>
      <c r="BE23" s="184" t="s">
        <v>16</v>
      </c>
      <c r="BG23" s="192" t="s">
        <v>1121</v>
      </c>
      <c r="BH23" s="193">
        <v>0.27594000000000002</v>
      </c>
      <c r="BI23" s="184">
        <f t="shared" si="5"/>
        <v>0</v>
      </c>
      <c r="BJ23" s="194">
        <f t="shared" si="1"/>
        <v>0</v>
      </c>
      <c r="BK23" s="61">
        <v>12</v>
      </c>
      <c r="BL23" s="61" t="str">
        <f t="shared" si="41"/>
        <v>uzupełnij dane kontrahenta</v>
      </c>
      <c r="BM23" s="61" t="s">
        <v>1602</v>
      </c>
      <c r="BN23" s="61" t="s">
        <v>776</v>
      </c>
      <c r="BO23" s="63" t="s">
        <v>209</v>
      </c>
      <c r="BQ23" s="61" t="s">
        <v>776</v>
      </c>
      <c r="BR23" s="62"/>
      <c r="BS23" s="52" t="s">
        <v>129</v>
      </c>
      <c r="BT23" s="55">
        <v>18</v>
      </c>
      <c r="BU23" s="164"/>
      <c r="BW23" s="102" t="s">
        <v>19</v>
      </c>
      <c r="BX23" s="70" t="s">
        <v>240</v>
      </c>
      <c r="BY23" s="62">
        <f t="shared" si="2"/>
        <v>0</v>
      </c>
      <c r="CC23" s="62" t="s">
        <v>414</v>
      </c>
      <c r="CF23" s="201">
        <f t="shared" si="6"/>
        <v>0</v>
      </c>
      <c r="CG23" s="62">
        <f t="shared" si="15"/>
        <v>0</v>
      </c>
      <c r="CH23" s="202">
        <f t="shared" si="16"/>
        <v>0</v>
      </c>
      <c r="CP23" s="227" t="s">
        <v>227</v>
      </c>
      <c r="CQ23" s="166" t="str">
        <f t="shared" si="40"/>
        <v>06. Czarny 9005</v>
      </c>
      <c r="CS23" s="160"/>
      <c r="CV23" s="184" t="s">
        <v>24</v>
      </c>
      <c r="CW23" s="114">
        <v>3.4</v>
      </c>
      <c r="CX23" s="114">
        <v>4</v>
      </c>
      <c r="CZ23" s="166" t="str">
        <f t="shared" si="17"/>
        <v/>
      </c>
      <c r="DA23" s="166">
        <f t="shared" si="18"/>
        <v>0</v>
      </c>
      <c r="DC23" s="62" t="s">
        <v>9</v>
      </c>
      <c r="DD23" s="62">
        <f t="shared" si="19"/>
        <v>0</v>
      </c>
      <c r="DM23" s="62" t="s">
        <v>321</v>
      </c>
      <c r="DN23" s="62">
        <f t="shared" si="37"/>
        <v>0</v>
      </c>
      <c r="DO23" s="62"/>
      <c r="DR23" s="71">
        <f t="shared" si="8"/>
        <v>0</v>
      </c>
      <c r="DS23" s="62">
        <f t="shared" si="24"/>
        <v>0</v>
      </c>
      <c r="DT23" s="163">
        <f t="shared" si="9"/>
        <v>0</v>
      </c>
      <c r="DU23" s="163">
        <f t="shared" si="10"/>
        <v>0</v>
      </c>
      <c r="DV23" s="206"/>
      <c r="DW23" s="54"/>
      <c r="DX23" s="54"/>
      <c r="DY23" s="54"/>
    </row>
    <row r="24" spans="1:129" ht="15">
      <c r="A24" s="350" t="str">
        <f t="shared" si="39"/>
        <v/>
      </c>
      <c r="B24" s="360"/>
      <c r="C24" s="481"/>
      <c r="D24" s="507"/>
      <c r="E24" s="363"/>
      <c r="F24" s="357"/>
      <c r="G24" s="44" t="str">
        <f t="shared" si="33"/>
        <v>---</v>
      </c>
      <c r="H24" s="8"/>
      <c r="I24" s="479"/>
      <c r="J24" s="479"/>
      <c r="K24" s="481"/>
      <c r="L24" s="491"/>
      <c r="M24" s="491"/>
      <c r="N24" s="491"/>
      <c r="O24" s="491"/>
      <c r="P24" s="491"/>
      <c r="Q24" s="491"/>
      <c r="R24" s="491"/>
      <c r="S24" s="485" t="str">
        <f t="shared" si="13"/>
        <v/>
      </c>
      <c r="T24" s="486"/>
      <c r="U24" s="16"/>
      <c r="V24" s="16"/>
      <c r="W24" s="16"/>
      <c r="X24" s="16"/>
      <c r="Y24" s="26"/>
      <c r="Z24" s="14"/>
      <c r="AA24" s="383"/>
      <c r="AB24" s="385"/>
      <c r="AC24" s="265"/>
      <c r="AD24" s="3"/>
      <c r="AE24" s="261"/>
      <c r="AF24" s="3"/>
      <c r="AG24" s="3"/>
      <c r="AH24" s="1">
        <f t="shared" si="14"/>
        <v>0</v>
      </c>
      <c r="AI24" s="245" t="str">
        <f t="shared" si="38"/>
        <v>błąd</v>
      </c>
      <c r="AJ24" s="245" t="e">
        <f t="shared" si="4"/>
        <v>#VALUE!</v>
      </c>
      <c r="AL24" s="1"/>
      <c r="AM24" s="1"/>
      <c r="AN24" s="26"/>
      <c r="AO24" s="26"/>
      <c r="AP24" s="26"/>
      <c r="AQ24" s="26"/>
      <c r="AX24" s="117" t="s">
        <v>820</v>
      </c>
      <c r="AY24" s="75"/>
      <c r="AZ24" s="75"/>
      <c r="BA24" s="75"/>
      <c r="BB24" s="75"/>
      <c r="BD24" s="184" t="s">
        <v>19</v>
      </c>
      <c r="BE24" s="184" t="s">
        <v>16</v>
      </c>
      <c r="BG24" s="192" t="s">
        <v>312</v>
      </c>
      <c r="BH24" s="193">
        <v>0.2432</v>
      </c>
      <c r="BI24" s="184">
        <f t="shared" si="5"/>
        <v>0</v>
      </c>
      <c r="BJ24" s="194">
        <f t="shared" si="1"/>
        <v>0</v>
      </c>
      <c r="BK24" s="61">
        <v>25</v>
      </c>
      <c r="BN24" s="61" t="s">
        <v>776</v>
      </c>
      <c r="BO24" s="63" t="s">
        <v>208</v>
      </c>
      <c r="BQ24" s="61" t="s">
        <v>776</v>
      </c>
      <c r="BR24" s="123" t="s">
        <v>823</v>
      </c>
      <c r="BS24" s="52" t="s">
        <v>130</v>
      </c>
      <c r="BT24" s="55">
        <v>20</v>
      </c>
      <c r="BU24" s="164"/>
      <c r="BW24" s="102" t="s">
        <v>19</v>
      </c>
      <c r="BX24" s="70" t="s">
        <v>1592</v>
      </c>
      <c r="BY24" s="62">
        <f>SUMIFS($CG$9:$CG$97,$CF$9:$CF$97,BG24)*BH24</f>
        <v>0</v>
      </c>
      <c r="CC24" s="71" t="s">
        <v>1083</v>
      </c>
      <c r="CF24" s="201">
        <f t="shared" si="6"/>
        <v>0</v>
      </c>
      <c r="CG24" s="62">
        <f t="shared" si="15"/>
        <v>0</v>
      </c>
      <c r="CH24" s="202">
        <f t="shared" si="16"/>
        <v>0</v>
      </c>
      <c r="CP24" s="227" t="s">
        <v>227</v>
      </c>
      <c r="CQ24" s="166" t="str">
        <f t="shared" si="40"/>
        <v>07. Ceglasty 8004</v>
      </c>
      <c r="CS24" s="161"/>
      <c r="CV24" s="184" t="s">
        <v>25</v>
      </c>
      <c r="CW24" s="114">
        <v>1.7</v>
      </c>
      <c r="CX24" s="114">
        <v>2.2999999999999998</v>
      </c>
      <c r="CZ24" s="166" t="str">
        <f t="shared" si="17"/>
        <v/>
      </c>
      <c r="DA24" s="166">
        <f t="shared" si="18"/>
        <v>0</v>
      </c>
      <c r="DC24" s="62" t="s">
        <v>10</v>
      </c>
      <c r="DD24" s="62">
        <f t="shared" si="19"/>
        <v>0</v>
      </c>
      <c r="DM24" s="62" t="s">
        <v>322</v>
      </c>
      <c r="DN24" s="62">
        <f t="shared" si="37"/>
        <v>0</v>
      </c>
      <c r="DO24" s="62"/>
      <c r="DR24" s="71">
        <f t="shared" si="8"/>
        <v>0</v>
      </c>
      <c r="DS24" s="62">
        <f t="shared" si="24"/>
        <v>0</v>
      </c>
      <c r="DT24" s="163">
        <f t="shared" si="9"/>
        <v>0</v>
      </c>
      <c r="DU24" s="163">
        <f t="shared" si="10"/>
        <v>0</v>
      </c>
      <c r="DV24" s="206"/>
      <c r="DW24" s="54"/>
      <c r="DX24" s="54"/>
      <c r="DY24" s="54"/>
    </row>
    <row r="25" spans="1:129" ht="15">
      <c r="A25" s="349" t="str">
        <f t="shared" si="39"/>
        <v/>
      </c>
      <c r="B25" s="41"/>
      <c r="C25" s="492"/>
      <c r="D25" s="506"/>
      <c r="E25" s="367"/>
      <c r="F25" s="21"/>
      <c r="G25" s="43" t="str">
        <f t="shared" si="33"/>
        <v>---</v>
      </c>
      <c r="H25" s="22"/>
      <c r="I25" s="527"/>
      <c r="J25" s="527"/>
      <c r="K25" s="492"/>
      <c r="L25" s="493"/>
      <c r="M25" s="493"/>
      <c r="N25" s="493"/>
      <c r="O25" s="493"/>
      <c r="P25" s="493"/>
      <c r="Q25" s="493"/>
      <c r="R25" s="493"/>
      <c r="S25" s="489" t="str">
        <f t="shared" si="13"/>
        <v/>
      </c>
      <c r="T25" s="490"/>
      <c r="U25" s="16"/>
      <c r="V25" s="16"/>
      <c r="W25" s="16"/>
      <c r="X25" s="16"/>
      <c r="Y25" s="26"/>
      <c r="Z25" s="14"/>
      <c r="AA25" s="384"/>
      <c r="AB25" s="45"/>
      <c r="AC25" s="265"/>
      <c r="AD25" s="3"/>
      <c r="AE25" s="261"/>
      <c r="AF25" s="3"/>
      <c r="AG25" s="3"/>
      <c r="AH25" s="1">
        <f t="shared" si="14"/>
        <v>0</v>
      </c>
      <c r="AI25" s="245" t="str">
        <f t="shared" si="38"/>
        <v>błąd</v>
      </c>
      <c r="AJ25" s="245" t="e">
        <f t="shared" si="4"/>
        <v>#VALUE!</v>
      </c>
      <c r="AL25" s="1"/>
      <c r="AM25" s="1"/>
      <c r="AN25" s="26"/>
      <c r="AO25" s="26"/>
      <c r="AP25" s="26"/>
      <c r="AQ25" s="26"/>
      <c r="AX25" s="117"/>
      <c r="AY25" s="75"/>
      <c r="AZ25" s="75" t="s">
        <v>1153</v>
      </c>
      <c r="BA25" s="75"/>
      <c r="BB25" s="75"/>
      <c r="BD25" s="184" t="s">
        <v>0</v>
      </c>
      <c r="BE25" s="184" t="s">
        <v>16</v>
      </c>
      <c r="BG25" s="192" t="s">
        <v>313</v>
      </c>
      <c r="BH25" s="193">
        <v>0.12529999999999999</v>
      </c>
      <c r="BI25" s="184">
        <f t="shared" si="5"/>
        <v>0</v>
      </c>
      <c r="BJ25" s="194">
        <f t="shared" si="1"/>
        <v>0</v>
      </c>
      <c r="BK25" s="61">
        <v>25</v>
      </c>
      <c r="BL25" s="61" t="str">
        <f t="shared" si="41"/>
        <v>uzupełnij dane kontrahenta</v>
      </c>
      <c r="BM25" s="61" t="s">
        <v>1619</v>
      </c>
      <c r="BN25" s="61" t="s">
        <v>776</v>
      </c>
      <c r="BO25" s="63" t="s">
        <v>207</v>
      </c>
      <c r="BQ25" s="61" t="s">
        <v>776</v>
      </c>
      <c r="BR25" s="62"/>
      <c r="BS25" s="58"/>
      <c r="BT25" s="55">
        <v>21</v>
      </c>
      <c r="BU25" s="164"/>
      <c r="BW25" s="102" t="s">
        <v>19</v>
      </c>
      <c r="BX25" s="70" t="s">
        <v>241</v>
      </c>
      <c r="BY25" s="62">
        <f t="shared" si="2"/>
        <v>0</v>
      </c>
      <c r="CC25" s="62"/>
      <c r="CF25" s="201">
        <f t="shared" si="6"/>
        <v>0</v>
      </c>
      <c r="CG25" s="62">
        <f t="shared" si="15"/>
        <v>0</v>
      </c>
      <c r="CH25" s="202">
        <f t="shared" si="16"/>
        <v>0</v>
      </c>
      <c r="CP25" s="227" t="s">
        <v>227</v>
      </c>
      <c r="CQ25" s="166" t="str">
        <f t="shared" si="40"/>
        <v>08. Antracyt 7021</v>
      </c>
      <c r="CS25" s="6"/>
      <c r="CV25" s="184" t="s">
        <v>27</v>
      </c>
      <c r="CW25" s="114">
        <v>1.7</v>
      </c>
      <c r="CX25" s="114">
        <v>2.2999999999999998</v>
      </c>
      <c r="CZ25" s="166" t="str">
        <f t="shared" si="17"/>
        <v/>
      </c>
      <c r="DA25" s="166">
        <f t="shared" si="18"/>
        <v>0</v>
      </c>
      <c r="DC25" s="62" t="s">
        <v>11</v>
      </c>
      <c r="DD25" s="62">
        <f t="shared" si="19"/>
        <v>0</v>
      </c>
      <c r="DM25" s="62" t="s">
        <v>323</v>
      </c>
      <c r="DN25" s="62">
        <f t="shared" si="37"/>
        <v>0</v>
      </c>
      <c r="DO25" s="62"/>
      <c r="DR25" s="71">
        <f t="shared" si="8"/>
        <v>0</v>
      </c>
      <c r="DS25" s="62">
        <f t="shared" si="24"/>
        <v>0</v>
      </c>
      <c r="DT25" s="163">
        <f t="shared" si="9"/>
        <v>0</v>
      </c>
      <c r="DU25" s="163">
        <f t="shared" si="10"/>
        <v>0</v>
      </c>
      <c r="DV25" s="206"/>
      <c r="DW25" s="54"/>
      <c r="DX25" s="54"/>
      <c r="DY25" s="54"/>
    </row>
    <row r="26" spans="1:129" ht="15">
      <c r="A26" s="350" t="str">
        <f t="shared" si="39"/>
        <v/>
      </c>
      <c r="B26" s="360"/>
      <c r="C26" s="481"/>
      <c r="D26" s="507"/>
      <c r="E26" s="363"/>
      <c r="F26" s="357"/>
      <c r="G26" s="44" t="str">
        <f t="shared" si="33"/>
        <v>---</v>
      </c>
      <c r="H26" s="8"/>
      <c r="I26" s="479"/>
      <c r="J26" s="479"/>
      <c r="K26" s="481"/>
      <c r="L26" s="491"/>
      <c r="M26" s="491"/>
      <c r="N26" s="491"/>
      <c r="O26" s="491"/>
      <c r="P26" s="491"/>
      <c r="Q26" s="491"/>
      <c r="R26" s="491"/>
      <c r="S26" s="485" t="str">
        <f t="shared" si="13"/>
        <v/>
      </c>
      <c r="T26" s="486"/>
      <c r="U26" s="16"/>
      <c r="V26" s="16"/>
      <c r="W26" s="16"/>
      <c r="X26" s="16"/>
      <c r="Y26" s="26"/>
      <c r="Z26" s="14"/>
      <c r="AA26" s="383"/>
      <c r="AB26" s="385"/>
      <c r="AC26" s="265"/>
      <c r="AD26" s="3"/>
      <c r="AE26" s="261"/>
      <c r="AF26" s="3"/>
      <c r="AG26" s="3"/>
      <c r="AH26" s="1">
        <f t="shared" si="14"/>
        <v>0</v>
      </c>
      <c r="AI26" s="245" t="str">
        <f t="shared" si="38"/>
        <v>błąd</v>
      </c>
      <c r="AJ26" s="245" t="e">
        <f t="shared" si="4"/>
        <v>#VALUE!</v>
      </c>
      <c r="AL26" s="1"/>
      <c r="AM26" s="1"/>
      <c r="AN26" s="26"/>
      <c r="AO26" s="26"/>
      <c r="AP26" s="26"/>
      <c r="AQ26" s="26"/>
      <c r="AY26" s="62"/>
      <c r="AZ26" s="62"/>
      <c r="BA26" s="62"/>
      <c r="BB26" s="62"/>
      <c r="BD26" s="184" t="s">
        <v>20</v>
      </c>
      <c r="BE26" s="184" t="s">
        <v>16</v>
      </c>
      <c r="BG26" s="195" t="s">
        <v>315</v>
      </c>
      <c r="BH26" s="193">
        <v>6.7599999999999993E-2</v>
      </c>
      <c r="BI26" s="184">
        <f t="shared" si="5"/>
        <v>0</v>
      </c>
      <c r="BJ26" s="194">
        <f t="shared" si="1"/>
        <v>0</v>
      </c>
      <c r="BK26" s="61">
        <v>25</v>
      </c>
      <c r="BL26" s="61" t="str">
        <f t="shared" si="41"/>
        <v>uzupełnij dane kontrahenta</v>
      </c>
      <c r="BM26" s="61" t="s">
        <v>1620</v>
      </c>
      <c r="BN26" s="61" t="s">
        <v>776</v>
      </c>
      <c r="BO26" s="63" t="s">
        <v>206</v>
      </c>
      <c r="BQ26" s="61" t="s">
        <v>776</v>
      </c>
      <c r="BR26" s="62" t="s">
        <v>824</v>
      </c>
      <c r="BS26" s="58"/>
      <c r="BT26" s="59">
        <v>22</v>
      </c>
      <c r="BU26" s="164"/>
      <c r="BW26" s="102" t="s">
        <v>19</v>
      </c>
      <c r="BX26" s="70" t="s">
        <v>242</v>
      </c>
      <c r="BY26" s="62">
        <f t="shared" si="2"/>
        <v>0</v>
      </c>
      <c r="CC26" s="62" t="s">
        <v>1606</v>
      </c>
      <c r="CF26" s="201">
        <f t="shared" si="6"/>
        <v>0</v>
      </c>
      <c r="CG26" s="62">
        <f t="shared" si="15"/>
        <v>0</v>
      </c>
      <c r="CH26" s="202">
        <f t="shared" si="16"/>
        <v>0</v>
      </c>
      <c r="CO26" s="57"/>
      <c r="CP26" s="227" t="s">
        <v>227</v>
      </c>
      <c r="CQ26" s="228" t="str">
        <f>CC16</f>
        <v>10. Brązowy 8019</v>
      </c>
      <c r="CS26" s="162"/>
      <c r="CV26" s="184" t="s">
        <v>28</v>
      </c>
      <c r="CW26" s="114">
        <v>2</v>
      </c>
      <c r="CX26" s="114">
        <v>2.6</v>
      </c>
      <c r="CZ26" s="166" t="str">
        <f t="shared" si="17"/>
        <v/>
      </c>
      <c r="DA26" s="166">
        <f t="shared" si="18"/>
        <v>0</v>
      </c>
      <c r="DC26" s="62" t="s">
        <v>15</v>
      </c>
      <c r="DD26" s="62">
        <f t="shared" si="19"/>
        <v>0</v>
      </c>
      <c r="DM26" s="62" t="s">
        <v>96</v>
      </c>
      <c r="DN26" s="62">
        <f t="shared" si="37"/>
        <v>0</v>
      </c>
      <c r="DO26" s="62"/>
      <c r="DR26" s="71">
        <f t="shared" si="8"/>
        <v>0</v>
      </c>
      <c r="DS26" s="62">
        <f t="shared" si="24"/>
        <v>0</v>
      </c>
      <c r="DT26" s="163">
        <f t="shared" si="9"/>
        <v>0</v>
      </c>
      <c r="DU26" s="163">
        <f t="shared" si="10"/>
        <v>0</v>
      </c>
      <c r="DV26" s="206"/>
      <c r="DW26" s="54"/>
      <c r="DX26" s="54"/>
      <c r="DY26" s="54"/>
    </row>
    <row r="27" spans="1:129" ht="15">
      <c r="A27" s="349" t="str">
        <f t="shared" si="39"/>
        <v/>
      </c>
      <c r="B27" s="41"/>
      <c r="C27" s="492"/>
      <c r="D27" s="506"/>
      <c r="E27" s="367"/>
      <c r="F27" s="21"/>
      <c r="G27" s="43" t="str">
        <f t="shared" si="33"/>
        <v>---</v>
      </c>
      <c r="H27" s="22"/>
      <c r="I27" s="527"/>
      <c r="J27" s="527"/>
      <c r="K27" s="492"/>
      <c r="L27" s="493"/>
      <c r="M27" s="493"/>
      <c r="N27" s="493"/>
      <c r="O27" s="493"/>
      <c r="P27" s="493"/>
      <c r="Q27" s="493"/>
      <c r="R27" s="493"/>
      <c r="S27" s="489" t="str">
        <f t="shared" si="13"/>
        <v/>
      </c>
      <c r="T27" s="490"/>
      <c r="U27" s="16"/>
      <c r="V27" s="16"/>
      <c r="W27" s="16"/>
      <c r="X27" s="16"/>
      <c r="Y27" s="26"/>
      <c r="Z27" s="14"/>
      <c r="AA27" s="384"/>
      <c r="AB27" s="45"/>
      <c r="AC27" s="265"/>
      <c r="AD27" s="3"/>
      <c r="AE27" s="261"/>
      <c r="AF27" s="3"/>
      <c r="AG27" s="3"/>
      <c r="AH27" s="1">
        <f t="shared" si="14"/>
        <v>0</v>
      </c>
      <c r="AI27" s="245" t="str">
        <f t="shared" si="38"/>
        <v>błąd</v>
      </c>
      <c r="AJ27" s="245" t="e">
        <f t="shared" si="4"/>
        <v>#VALUE!</v>
      </c>
      <c r="AL27" s="1"/>
      <c r="AM27" s="1"/>
      <c r="AN27" s="26"/>
      <c r="AO27" s="26"/>
      <c r="AP27" s="26"/>
      <c r="AQ27" s="26"/>
      <c r="AY27" s="62"/>
      <c r="AZ27" s="120" t="s">
        <v>346</v>
      </c>
      <c r="BA27" s="120" t="s">
        <v>347</v>
      </c>
      <c r="BB27" s="120" t="s">
        <v>348</v>
      </c>
      <c r="BD27" s="184" t="s">
        <v>21</v>
      </c>
      <c r="BE27" s="184" t="s">
        <v>22</v>
      </c>
      <c r="BG27" s="195" t="s">
        <v>316</v>
      </c>
      <c r="BH27" s="193">
        <v>0.10779</v>
      </c>
      <c r="BI27" s="184">
        <f t="shared" si="5"/>
        <v>0</v>
      </c>
      <c r="BJ27" s="194">
        <f t="shared" si="1"/>
        <v>0</v>
      </c>
      <c r="BK27" s="61">
        <v>25</v>
      </c>
      <c r="BL27" s="61" t="str">
        <f t="shared" si="41"/>
        <v>uzupełnij dane kontrahenta</v>
      </c>
      <c r="BM27" s="61" t="s">
        <v>1621</v>
      </c>
      <c r="BN27" s="61" t="s">
        <v>776</v>
      </c>
      <c r="BO27" s="63" t="s">
        <v>205</v>
      </c>
      <c r="BQ27" s="61" t="s">
        <v>776</v>
      </c>
      <c r="BR27" s="62" t="s">
        <v>825</v>
      </c>
      <c r="BU27" s="164"/>
      <c r="BW27" s="102" t="s">
        <v>19</v>
      </c>
      <c r="BX27" s="70" t="s">
        <v>243</v>
      </c>
      <c r="BY27" s="62">
        <f t="shared" si="2"/>
        <v>0</v>
      </c>
      <c r="CC27" s="62"/>
      <c r="CF27" s="201">
        <f t="shared" si="6"/>
        <v>0</v>
      </c>
      <c r="CG27" s="62">
        <f t="shared" si="15"/>
        <v>0</v>
      </c>
      <c r="CH27" s="202">
        <f t="shared" si="16"/>
        <v>0</v>
      </c>
      <c r="CP27" s="227"/>
      <c r="CQ27" s="166"/>
      <c r="CR27" s="75"/>
      <c r="CT27" s="75"/>
      <c r="CV27" s="184" t="s">
        <v>29</v>
      </c>
      <c r="CW27" s="114">
        <v>2</v>
      </c>
      <c r="CX27" s="114">
        <v>2.6</v>
      </c>
      <c r="CZ27" s="166" t="str">
        <f t="shared" si="17"/>
        <v/>
      </c>
      <c r="DA27" s="166">
        <f t="shared" si="18"/>
        <v>0</v>
      </c>
      <c r="DC27" s="62" t="s">
        <v>17</v>
      </c>
      <c r="DD27" s="62">
        <f t="shared" si="19"/>
        <v>0</v>
      </c>
      <c r="DM27" s="62" t="s">
        <v>98</v>
      </c>
      <c r="DN27" s="62">
        <f t="shared" si="37"/>
        <v>0</v>
      </c>
      <c r="DO27" s="62"/>
      <c r="DR27" s="71">
        <f t="shared" si="8"/>
        <v>0</v>
      </c>
      <c r="DS27" s="62">
        <f t="shared" si="24"/>
        <v>0</v>
      </c>
      <c r="DT27" s="163">
        <f t="shared" si="9"/>
        <v>0</v>
      </c>
      <c r="DU27" s="163">
        <f t="shared" si="10"/>
        <v>0</v>
      </c>
      <c r="DV27" s="206"/>
      <c r="DW27" s="54"/>
      <c r="DX27" s="54"/>
      <c r="DY27" s="54"/>
    </row>
    <row r="28" spans="1:129" ht="15">
      <c r="A28" s="350" t="str">
        <f t="shared" si="39"/>
        <v/>
      </c>
      <c r="B28" s="360"/>
      <c r="C28" s="481"/>
      <c r="D28" s="507"/>
      <c r="E28" s="363"/>
      <c r="F28" s="357"/>
      <c r="G28" s="44" t="str">
        <f t="shared" si="33"/>
        <v>---</v>
      </c>
      <c r="H28" s="8"/>
      <c r="I28" s="479"/>
      <c r="J28" s="479"/>
      <c r="K28" s="481"/>
      <c r="L28" s="491"/>
      <c r="M28" s="491"/>
      <c r="N28" s="491"/>
      <c r="O28" s="491"/>
      <c r="P28" s="491"/>
      <c r="Q28" s="491"/>
      <c r="R28" s="491"/>
      <c r="S28" s="485" t="str">
        <f t="shared" si="13"/>
        <v/>
      </c>
      <c r="T28" s="486"/>
      <c r="U28" s="16"/>
      <c r="V28" s="16"/>
      <c r="W28" s="16"/>
      <c r="X28" s="16"/>
      <c r="Y28" s="26"/>
      <c r="Z28" s="14"/>
      <c r="AA28" s="383"/>
      <c r="AB28" s="385"/>
      <c r="AC28" s="265"/>
      <c r="AD28" s="3"/>
      <c r="AE28" s="261"/>
      <c r="AF28" s="3"/>
      <c r="AG28" s="3"/>
      <c r="AH28" s="1">
        <f t="shared" si="14"/>
        <v>0</v>
      </c>
      <c r="AI28" s="245" t="str">
        <f t="shared" si="38"/>
        <v>błąd</v>
      </c>
      <c r="AJ28" s="245" t="e">
        <f t="shared" si="4"/>
        <v>#VALUE!</v>
      </c>
      <c r="AL28" s="247" t="s">
        <v>897</v>
      </c>
      <c r="AM28" s="7" t="s">
        <v>1180</v>
      </c>
      <c r="AN28" s="26"/>
      <c r="AO28" s="26"/>
      <c r="AP28" s="26"/>
      <c r="AQ28" s="26"/>
      <c r="AY28" s="62" t="s">
        <v>308</v>
      </c>
      <c r="AZ28" s="62">
        <v>420</v>
      </c>
      <c r="BA28" s="62">
        <v>420</v>
      </c>
      <c r="BB28" s="62">
        <v>305</v>
      </c>
      <c r="BD28" s="184" t="s">
        <v>23</v>
      </c>
      <c r="BE28" s="184" t="s">
        <v>22</v>
      </c>
      <c r="BG28" s="195" t="s">
        <v>317</v>
      </c>
      <c r="BH28" s="193">
        <v>1.4792E-2</v>
      </c>
      <c r="BI28" s="184">
        <f t="shared" si="5"/>
        <v>0</v>
      </c>
      <c r="BJ28" s="194">
        <f t="shared" si="1"/>
        <v>0</v>
      </c>
      <c r="BK28" s="61">
        <v>1</v>
      </c>
      <c r="BN28" s="61" t="s">
        <v>776</v>
      </c>
      <c r="BQ28" s="61" t="s">
        <v>776</v>
      </c>
      <c r="BR28" s="62" t="s">
        <v>826</v>
      </c>
      <c r="BU28" s="164"/>
      <c r="BW28" s="102" t="s">
        <v>19</v>
      </c>
      <c r="BX28" s="157" t="s">
        <v>1164</v>
      </c>
      <c r="BY28" s="62">
        <f t="shared" si="2"/>
        <v>0</v>
      </c>
      <c r="BZ28" s="54"/>
      <c r="CA28" s="54"/>
      <c r="CC28" s="62"/>
      <c r="CF28" s="201">
        <f t="shared" si="6"/>
        <v>0</v>
      </c>
      <c r="CG28" s="62">
        <f t="shared" si="15"/>
        <v>0</v>
      </c>
      <c r="CH28" s="202">
        <f t="shared" si="16"/>
        <v>0</v>
      </c>
      <c r="CP28" s="227"/>
      <c r="CQ28" s="229"/>
      <c r="CR28" s="117"/>
      <c r="CT28" s="117"/>
      <c r="CV28" s="184" t="s">
        <v>30</v>
      </c>
      <c r="CW28" s="114">
        <v>1.55</v>
      </c>
      <c r="CX28" s="114">
        <v>2.2999999999999998</v>
      </c>
      <c r="CZ28" s="166" t="str">
        <f t="shared" si="17"/>
        <v/>
      </c>
      <c r="DA28" s="166">
        <f t="shared" si="18"/>
        <v>0</v>
      </c>
      <c r="DC28" s="62" t="s">
        <v>18</v>
      </c>
      <c r="DD28" s="62">
        <f t="shared" si="19"/>
        <v>0</v>
      </c>
      <c r="DM28" s="62" t="s">
        <v>97</v>
      </c>
      <c r="DN28" s="62">
        <f t="shared" si="37"/>
        <v>0</v>
      </c>
      <c r="DO28" s="62"/>
      <c r="DR28" s="71">
        <f t="shared" si="8"/>
        <v>0</v>
      </c>
      <c r="DS28" s="62">
        <f t="shared" si="24"/>
        <v>0</v>
      </c>
      <c r="DT28" s="163">
        <f t="shared" si="9"/>
        <v>0</v>
      </c>
      <c r="DU28" s="163">
        <f t="shared" si="10"/>
        <v>0</v>
      </c>
      <c r="DV28" s="206"/>
      <c r="DW28" s="54"/>
      <c r="DX28" s="54"/>
      <c r="DY28" s="54"/>
    </row>
    <row r="29" spans="1:129" ht="15">
      <c r="A29" s="349" t="str">
        <f t="shared" si="39"/>
        <v/>
      </c>
      <c r="B29" s="41"/>
      <c r="C29" s="492"/>
      <c r="D29" s="506"/>
      <c r="E29" s="367"/>
      <c r="F29" s="21"/>
      <c r="G29" s="43" t="str">
        <f t="shared" si="33"/>
        <v>---</v>
      </c>
      <c r="H29" s="22"/>
      <c r="I29" s="527"/>
      <c r="J29" s="527"/>
      <c r="K29" s="492"/>
      <c r="L29" s="493"/>
      <c r="M29" s="493"/>
      <c r="N29" s="493"/>
      <c r="O29" s="493"/>
      <c r="P29" s="493"/>
      <c r="Q29" s="493"/>
      <c r="R29" s="493"/>
      <c r="S29" s="489" t="str">
        <f t="shared" si="13"/>
        <v/>
      </c>
      <c r="T29" s="490"/>
      <c r="U29" s="16"/>
      <c r="V29" s="16"/>
      <c r="W29" s="16"/>
      <c r="X29" s="16"/>
      <c r="Y29" s="26"/>
      <c r="Z29" s="14"/>
      <c r="AA29" s="384"/>
      <c r="AB29" s="45"/>
      <c r="AC29" s="265"/>
      <c r="AD29" s="3"/>
      <c r="AE29" s="261"/>
      <c r="AF29" s="3"/>
      <c r="AG29" s="3"/>
      <c r="AH29" s="1">
        <f t="shared" si="14"/>
        <v>0</v>
      </c>
      <c r="AI29" s="245" t="str">
        <f t="shared" si="38"/>
        <v>błąd</v>
      </c>
      <c r="AJ29" s="245" t="e">
        <f t="shared" si="4"/>
        <v>#VALUE!</v>
      </c>
      <c r="AL29" s="247" t="s">
        <v>898</v>
      </c>
      <c r="AM29" s="7" t="s">
        <v>1180</v>
      </c>
      <c r="AN29" s="26"/>
      <c r="AO29" s="26"/>
      <c r="AP29" s="26"/>
      <c r="AQ29" s="26"/>
      <c r="AY29" s="62" t="s">
        <v>311</v>
      </c>
      <c r="AZ29" s="62">
        <v>585</v>
      </c>
      <c r="BA29" s="62">
        <v>585</v>
      </c>
      <c r="BB29" s="62">
        <v>320</v>
      </c>
      <c r="BD29" s="184" t="s">
        <v>24</v>
      </c>
      <c r="BE29" s="184" t="s">
        <v>22</v>
      </c>
      <c r="BG29" s="195" t="s">
        <v>318</v>
      </c>
      <c r="BH29" s="193">
        <v>3.9149999999999997E-2</v>
      </c>
      <c r="BI29" s="184">
        <f t="shared" si="5"/>
        <v>0</v>
      </c>
      <c r="BJ29" s="194">
        <f t="shared" si="1"/>
        <v>0</v>
      </c>
      <c r="BK29" s="61">
        <v>1</v>
      </c>
      <c r="BL29" s="61" t="str">
        <f t="shared" ref="BL29:BL33" si="42">IF(OR($AG$7=1,$AG$7=3,$AG$7=5,$AG$7=7),"uzupełnij dane kontrahenta",IF(OR($AG$7=2,$AG$7=6),"uzupełnij datę zamówienia",IF(OR($AG$7=4,),"uzupełnij numer zamówienia",BM29)))</f>
        <v>uzupełnij dane kontrahenta</v>
      </c>
      <c r="BM29" s="65" t="s">
        <v>1581</v>
      </c>
      <c r="BN29" s="61" t="s">
        <v>776</v>
      </c>
      <c r="BO29" s="121" t="s">
        <v>821</v>
      </c>
      <c r="BQ29" s="61" t="s">
        <v>776</v>
      </c>
      <c r="BR29" s="62" t="s">
        <v>827</v>
      </c>
      <c r="BU29" s="164"/>
      <c r="BW29" s="102" t="s">
        <v>19</v>
      </c>
      <c r="BX29" s="157" t="s">
        <v>1165</v>
      </c>
      <c r="BY29" s="62">
        <f t="shared" si="2"/>
        <v>0</v>
      </c>
      <c r="BZ29" s="54"/>
      <c r="CA29" s="54"/>
      <c r="CC29" s="62"/>
      <c r="CF29" s="201">
        <f t="shared" si="6"/>
        <v>0</v>
      </c>
      <c r="CG29" s="62">
        <f t="shared" si="15"/>
        <v>0</v>
      </c>
      <c r="CH29" s="202">
        <f t="shared" si="16"/>
        <v>0</v>
      </c>
      <c r="CP29" s="230"/>
      <c r="CQ29" s="231"/>
      <c r="CR29" s="157"/>
      <c r="CT29" s="157"/>
      <c r="CV29" s="184" t="s">
        <v>31</v>
      </c>
      <c r="CW29" s="114">
        <v>1.55</v>
      </c>
      <c r="CX29" s="114">
        <v>2.2999999999999998</v>
      </c>
      <c r="CZ29" s="166" t="str">
        <f t="shared" si="17"/>
        <v/>
      </c>
      <c r="DA29" s="166">
        <f t="shared" si="18"/>
        <v>0</v>
      </c>
      <c r="DC29" s="62" t="s">
        <v>12</v>
      </c>
      <c r="DD29" s="62">
        <f t="shared" si="19"/>
        <v>0</v>
      </c>
      <c r="DM29" s="62" t="s">
        <v>99</v>
      </c>
      <c r="DN29" s="62">
        <f t="shared" si="37"/>
        <v>0</v>
      </c>
      <c r="DO29" s="62"/>
      <c r="DR29" s="71">
        <f t="shared" si="8"/>
        <v>0</v>
      </c>
      <c r="DS29" s="62">
        <f t="shared" si="24"/>
        <v>0</v>
      </c>
      <c r="DT29" s="163">
        <f t="shared" si="9"/>
        <v>0</v>
      </c>
      <c r="DU29" s="163">
        <f t="shared" si="10"/>
        <v>0</v>
      </c>
      <c r="DV29" s="206"/>
      <c r="DW29" s="54"/>
      <c r="DX29" s="54"/>
      <c r="DY29" s="54"/>
    </row>
    <row r="30" spans="1:129" ht="15">
      <c r="A30" s="350" t="str">
        <f t="shared" si="39"/>
        <v/>
      </c>
      <c r="B30" s="360"/>
      <c r="C30" s="481"/>
      <c r="D30" s="507"/>
      <c r="E30" s="363"/>
      <c r="F30" s="357"/>
      <c r="G30" s="44" t="str">
        <f t="shared" si="33"/>
        <v>---</v>
      </c>
      <c r="H30" s="8"/>
      <c r="I30" s="479"/>
      <c r="J30" s="479"/>
      <c r="K30" s="481"/>
      <c r="L30" s="491"/>
      <c r="M30" s="491"/>
      <c r="N30" s="491"/>
      <c r="O30" s="491"/>
      <c r="P30" s="491"/>
      <c r="Q30" s="491"/>
      <c r="R30" s="491"/>
      <c r="S30" s="485" t="str">
        <f t="shared" si="13"/>
        <v/>
      </c>
      <c r="T30" s="486"/>
      <c r="U30" s="16"/>
      <c r="V30" s="16"/>
      <c r="W30" s="16"/>
      <c r="X30" s="16"/>
      <c r="Y30" s="26"/>
      <c r="Z30" s="14"/>
      <c r="AA30" s="383"/>
      <c r="AB30" s="385"/>
      <c r="AC30" s="15"/>
      <c r="AD30" s="3"/>
      <c r="AE30" s="261"/>
      <c r="AF30" s="3"/>
      <c r="AG30" s="3"/>
      <c r="AH30" s="1">
        <f t="shared" si="14"/>
        <v>0</v>
      </c>
      <c r="AI30" s="245" t="str">
        <f t="shared" si="38"/>
        <v>błąd</v>
      </c>
      <c r="AJ30" s="245" t="e">
        <f t="shared" si="4"/>
        <v>#VALUE!</v>
      </c>
      <c r="AL30" s="247" t="s">
        <v>899</v>
      </c>
      <c r="AM30" s="7" t="s">
        <v>1180</v>
      </c>
      <c r="AN30" s="26"/>
      <c r="AO30" s="26"/>
      <c r="AP30" s="26"/>
      <c r="AQ30" s="26"/>
      <c r="AY30" s="62" t="s">
        <v>312</v>
      </c>
      <c r="AZ30" s="62">
        <v>800</v>
      </c>
      <c r="BA30" s="62">
        <v>800</v>
      </c>
      <c r="BB30" s="62">
        <v>385</v>
      </c>
      <c r="BD30" s="184" t="s">
        <v>25</v>
      </c>
      <c r="BE30" s="184" t="s">
        <v>26</v>
      </c>
      <c r="BG30" s="195" t="s">
        <v>319</v>
      </c>
      <c r="BH30" s="193">
        <v>3.3599999999999998E-2</v>
      </c>
      <c r="BI30" s="184">
        <f t="shared" si="5"/>
        <v>0</v>
      </c>
      <c r="BJ30" s="194">
        <f t="shared" si="1"/>
        <v>0</v>
      </c>
      <c r="BK30" s="61">
        <v>1</v>
      </c>
      <c r="BL30" s="61" t="str">
        <f>IF(OR($AG$7=1,$AG$7=3,$AG$7=5,$AG$7=7),"uzupełnij dane kontrahenta",IF(OR($AG$7=2,$AG$7=6),"uzupełnij datę zamówienia",IF(OR($AG$7=4,),"uzupełnij numer zamówienia",BM30)))</f>
        <v>uzupełnij dane kontrahenta</v>
      </c>
      <c r="BM30" s="63" t="s">
        <v>1582</v>
      </c>
      <c r="BN30" s="61" t="s">
        <v>776</v>
      </c>
      <c r="BQ30" s="61" t="s">
        <v>776</v>
      </c>
      <c r="BR30" s="62" t="s">
        <v>828</v>
      </c>
      <c r="BU30" s="164"/>
      <c r="BW30" s="102" t="s">
        <v>19</v>
      </c>
      <c r="BX30" s="62" t="s">
        <v>1347</v>
      </c>
      <c r="BY30" s="62">
        <f t="shared" si="2"/>
        <v>0</v>
      </c>
      <c r="BZ30" s="54"/>
      <c r="CA30" s="54"/>
      <c r="CF30" s="201">
        <f t="shared" si="6"/>
        <v>0</v>
      </c>
      <c r="CG30" s="62">
        <f t="shared" si="15"/>
        <v>0</v>
      </c>
      <c r="CH30" s="202">
        <f t="shared" si="16"/>
        <v>0</v>
      </c>
      <c r="CP30" s="232" t="s">
        <v>228</v>
      </c>
      <c r="CQ30" s="233" t="str">
        <f t="shared" ref="CQ30:CQ36" si="43">CC7</f>
        <v>01. Szary 7046</v>
      </c>
      <c r="CR30" s="158"/>
      <c r="CT30" s="158"/>
      <c r="CV30" s="184" t="s">
        <v>32</v>
      </c>
      <c r="CW30" s="114">
        <v>1.9</v>
      </c>
      <c r="CX30" s="114">
        <v>2.65</v>
      </c>
      <c r="CZ30" s="166" t="str">
        <f t="shared" si="17"/>
        <v/>
      </c>
      <c r="DA30" s="166">
        <f t="shared" si="18"/>
        <v>0</v>
      </c>
      <c r="DC30" s="62" t="s">
        <v>13</v>
      </c>
      <c r="DD30" s="62">
        <f t="shared" si="19"/>
        <v>0</v>
      </c>
      <c r="DM30" s="62" t="s">
        <v>100</v>
      </c>
      <c r="DN30" s="62">
        <f t="shared" si="37"/>
        <v>0</v>
      </c>
      <c r="DO30" s="62"/>
      <c r="DR30" s="71">
        <f t="shared" si="8"/>
        <v>0</v>
      </c>
      <c r="DS30" s="62">
        <f t="shared" si="24"/>
        <v>0</v>
      </c>
      <c r="DT30" s="163">
        <f t="shared" si="9"/>
        <v>0</v>
      </c>
      <c r="DU30" s="163">
        <f t="shared" si="10"/>
        <v>0</v>
      </c>
      <c r="DV30" s="206"/>
      <c r="DW30" s="54"/>
      <c r="DX30" s="54"/>
      <c r="DY30" s="54"/>
    </row>
    <row r="31" spans="1:129" ht="15">
      <c r="A31" s="349" t="str">
        <f t="shared" si="39"/>
        <v/>
      </c>
      <c r="B31" s="41"/>
      <c r="C31" s="492"/>
      <c r="D31" s="506"/>
      <c r="E31" s="367"/>
      <c r="F31" s="21"/>
      <c r="G31" s="43" t="str">
        <f t="shared" si="33"/>
        <v>---</v>
      </c>
      <c r="H31" s="22"/>
      <c r="I31" s="527"/>
      <c r="J31" s="527"/>
      <c r="K31" s="492"/>
      <c r="L31" s="493"/>
      <c r="M31" s="493"/>
      <c r="N31" s="493"/>
      <c r="O31" s="493"/>
      <c r="P31" s="493"/>
      <c r="Q31" s="493"/>
      <c r="R31" s="493"/>
      <c r="S31" s="489" t="str">
        <f t="shared" si="13"/>
        <v/>
      </c>
      <c r="T31" s="490"/>
      <c r="U31" s="16"/>
      <c r="V31" s="16"/>
      <c r="W31" s="16"/>
      <c r="X31" s="16"/>
      <c r="Y31" s="26"/>
      <c r="Z31" s="14"/>
      <c r="AA31" s="384"/>
      <c r="AB31" s="45"/>
      <c r="AC31" s="15"/>
      <c r="AD31" s="3"/>
      <c r="AE31" s="261"/>
      <c r="AF31" s="3"/>
      <c r="AG31" s="3"/>
      <c r="AH31" s="1">
        <f t="shared" si="14"/>
        <v>0</v>
      </c>
      <c r="AI31" s="245" t="str">
        <f t="shared" si="38"/>
        <v>błąd</v>
      </c>
      <c r="AJ31" s="245" t="e">
        <f t="shared" si="4"/>
        <v>#VALUE!</v>
      </c>
      <c r="AL31" s="247" t="s">
        <v>900</v>
      </c>
      <c r="AM31" s="7" t="s">
        <v>1180</v>
      </c>
      <c r="AN31" s="26"/>
      <c r="AO31" s="26"/>
      <c r="AP31" s="26"/>
      <c r="AQ31" s="26"/>
      <c r="AY31" s="62" t="s">
        <v>313</v>
      </c>
      <c r="AZ31" s="62">
        <v>430</v>
      </c>
      <c r="BA31" s="62">
        <v>440</v>
      </c>
      <c r="BB31" s="62">
        <v>630</v>
      </c>
      <c r="BD31" s="184" t="s">
        <v>27</v>
      </c>
      <c r="BE31" s="184" t="s">
        <v>26</v>
      </c>
      <c r="BG31" s="195" t="s">
        <v>82</v>
      </c>
      <c r="BH31" s="193">
        <v>0.21513599999999999</v>
      </c>
      <c r="BI31" s="184">
        <f t="shared" si="5"/>
        <v>0</v>
      </c>
      <c r="BJ31" s="194">
        <f t="shared" si="1"/>
        <v>0</v>
      </c>
      <c r="BK31" s="61">
        <v>30</v>
      </c>
      <c r="BL31" s="61" t="str">
        <f t="shared" si="42"/>
        <v>uzupełnij dane kontrahenta</v>
      </c>
      <c r="BM31" s="63" t="s">
        <v>1583</v>
      </c>
      <c r="BN31" s="61" t="s">
        <v>776</v>
      </c>
      <c r="BO31" s="63" t="s">
        <v>225</v>
      </c>
      <c r="BQ31" s="61" t="s">
        <v>776</v>
      </c>
      <c r="BR31" s="62" t="s">
        <v>1362</v>
      </c>
      <c r="BU31" s="164"/>
      <c r="BW31" s="102" t="s">
        <v>19</v>
      </c>
      <c r="BX31" s="62" t="s">
        <v>1348</v>
      </c>
      <c r="BY31" s="62">
        <f t="shared" si="2"/>
        <v>0</v>
      </c>
      <c r="BZ31" s="54"/>
      <c r="CA31" s="54"/>
      <c r="CF31" s="201">
        <f t="shared" si="6"/>
        <v>0</v>
      </c>
      <c r="CG31" s="62">
        <f t="shared" si="15"/>
        <v>0</v>
      </c>
      <c r="CH31" s="202">
        <f t="shared" si="16"/>
        <v>0</v>
      </c>
      <c r="CP31" s="232" t="s">
        <v>228</v>
      </c>
      <c r="CQ31" s="233" t="str">
        <f t="shared" si="43"/>
        <v>02. Brązowy 8017</v>
      </c>
      <c r="CR31" s="159"/>
      <c r="CT31" s="159"/>
      <c r="CV31" s="184" t="s">
        <v>33</v>
      </c>
      <c r="CW31" s="114">
        <v>1.9</v>
      </c>
      <c r="CX31" s="114">
        <v>2.65</v>
      </c>
      <c r="CZ31" s="166" t="str">
        <f t="shared" si="17"/>
        <v/>
      </c>
      <c r="DA31" s="166">
        <f t="shared" si="18"/>
        <v>0</v>
      </c>
      <c r="DC31" s="62" t="s">
        <v>14</v>
      </c>
      <c r="DD31" s="62">
        <f t="shared" si="19"/>
        <v>0</v>
      </c>
      <c r="DM31" s="62" t="s">
        <v>101</v>
      </c>
      <c r="DN31" s="62">
        <f t="shared" si="37"/>
        <v>0</v>
      </c>
      <c r="DO31" s="62"/>
      <c r="DR31" s="71">
        <f t="shared" si="8"/>
        <v>0</v>
      </c>
      <c r="DS31" s="62">
        <f t="shared" si="24"/>
        <v>0</v>
      </c>
      <c r="DT31" s="163">
        <f t="shared" si="9"/>
        <v>0</v>
      </c>
      <c r="DU31" s="163">
        <f t="shared" si="10"/>
        <v>0</v>
      </c>
      <c r="DV31" s="206"/>
      <c r="DW31" s="54"/>
      <c r="DX31" s="54"/>
      <c r="DY31" s="54"/>
    </row>
    <row r="32" spans="1:129" ht="15">
      <c r="A32" s="350" t="str">
        <f t="shared" si="39"/>
        <v/>
      </c>
      <c r="B32" s="363"/>
      <c r="C32" s="521"/>
      <c r="D32" s="521"/>
      <c r="E32" s="363"/>
      <c r="F32" s="357"/>
      <c r="G32" s="44" t="str">
        <f t="shared" si="33"/>
        <v>---</v>
      </c>
      <c r="H32" s="8"/>
      <c r="I32" s="479"/>
      <c r="J32" s="479"/>
      <c r="K32" s="521"/>
      <c r="L32" s="521"/>
      <c r="M32" s="521"/>
      <c r="N32" s="521"/>
      <c r="O32" s="521"/>
      <c r="P32" s="521"/>
      <c r="Q32" s="521"/>
      <c r="R32" s="521"/>
      <c r="S32" s="487" t="str">
        <f t="shared" si="13"/>
        <v/>
      </c>
      <c r="T32" s="488"/>
      <c r="U32" s="16"/>
      <c r="V32" s="16"/>
      <c r="W32" s="16"/>
      <c r="X32" s="16"/>
      <c r="Y32" s="26"/>
      <c r="Z32" s="14"/>
      <c r="AA32" s="383"/>
      <c r="AB32" s="385"/>
      <c r="AC32" s="15"/>
      <c r="AD32" s="3"/>
      <c r="AE32" s="261"/>
      <c r="AF32" s="3"/>
      <c r="AG32" s="3"/>
      <c r="AH32" s="1">
        <f t="shared" si="14"/>
        <v>0</v>
      </c>
      <c r="AI32" s="245" t="str">
        <f t="shared" si="38"/>
        <v>błąd</v>
      </c>
      <c r="AJ32" s="245" t="e">
        <f t="shared" si="4"/>
        <v>#VALUE!</v>
      </c>
      <c r="AL32" s="247" t="s">
        <v>901</v>
      </c>
      <c r="AM32" s="7" t="s">
        <v>1180</v>
      </c>
      <c r="AN32" s="26"/>
      <c r="AO32" s="26"/>
      <c r="AP32" s="26"/>
      <c r="AQ32" s="26"/>
      <c r="AY32" s="62" t="s">
        <v>315</v>
      </c>
      <c r="AZ32" s="62">
        <v>500</v>
      </c>
      <c r="BA32" s="62">
        <v>500</v>
      </c>
      <c r="BB32" s="62">
        <v>250</v>
      </c>
      <c r="BD32" s="184" t="s">
        <v>28</v>
      </c>
      <c r="BE32" s="184" t="s">
        <v>26</v>
      </c>
      <c r="BG32" s="195" t="s">
        <v>84</v>
      </c>
      <c r="BH32" s="193">
        <v>0.21759999999999999</v>
      </c>
      <c r="BI32" s="184">
        <f t="shared" si="5"/>
        <v>0</v>
      </c>
      <c r="BJ32" s="194">
        <f t="shared" si="1"/>
        <v>0</v>
      </c>
      <c r="BK32" s="61">
        <v>20</v>
      </c>
      <c r="BL32" s="61" t="str">
        <f t="shared" si="42"/>
        <v>uzupełnij dane kontrahenta</v>
      </c>
      <c r="BM32" s="63" t="s">
        <v>1584</v>
      </c>
      <c r="BN32" s="61" t="s">
        <v>776</v>
      </c>
      <c r="BO32" s="63" t="s">
        <v>224</v>
      </c>
      <c r="BQ32" s="61" t="s">
        <v>776</v>
      </c>
      <c r="BR32" s="62" t="s">
        <v>1363</v>
      </c>
      <c r="BW32" s="102" t="s">
        <v>0</v>
      </c>
      <c r="BX32" s="70" t="s">
        <v>226</v>
      </c>
      <c r="BY32" s="62">
        <f t="shared" si="2"/>
        <v>0</v>
      </c>
      <c r="BZ32" s="54"/>
      <c r="CA32" s="54"/>
      <c r="CF32" s="201">
        <f t="shared" si="6"/>
        <v>0</v>
      </c>
      <c r="CG32" s="62">
        <f t="shared" si="15"/>
        <v>0</v>
      </c>
      <c r="CH32" s="202">
        <f t="shared" si="16"/>
        <v>0</v>
      </c>
      <c r="CP32" s="232" t="s">
        <v>228</v>
      </c>
      <c r="CQ32" s="233" t="str">
        <f t="shared" si="43"/>
        <v>03. Grafitowy 7024</v>
      </c>
      <c r="CR32" s="160"/>
      <c r="CT32" s="160"/>
      <c r="CV32" s="184" t="s">
        <v>34</v>
      </c>
      <c r="CW32" s="114">
        <v>1.9</v>
      </c>
      <c r="CX32" s="114">
        <v>2.5</v>
      </c>
      <c r="CZ32" s="166" t="str">
        <f t="shared" si="17"/>
        <v/>
      </c>
      <c r="DA32" s="166">
        <f t="shared" si="18"/>
        <v>0</v>
      </c>
      <c r="DC32" s="62" t="s">
        <v>25</v>
      </c>
      <c r="DD32" s="62">
        <f t="shared" si="19"/>
        <v>0</v>
      </c>
      <c r="DM32" s="62" t="s">
        <v>981</v>
      </c>
      <c r="DN32" s="62">
        <f t="shared" si="37"/>
        <v>0</v>
      </c>
      <c r="DO32" s="62"/>
      <c r="DR32" s="71">
        <f t="shared" si="8"/>
        <v>0</v>
      </c>
      <c r="DS32" s="62">
        <f t="shared" si="24"/>
        <v>0</v>
      </c>
      <c r="DT32" s="163">
        <f t="shared" si="9"/>
        <v>0</v>
      </c>
      <c r="DU32" s="163">
        <f t="shared" si="10"/>
        <v>0</v>
      </c>
      <c r="DV32" s="206"/>
      <c r="DW32" s="54"/>
      <c r="DX32" s="54"/>
      <c r="DY32" s="54"/>
    </row>
    <row r="33" spans="1:129" ht="15">
      <c r="A33" s="351" t="str">
        <f t="shared" si="39"/>
        <v/>
      </c>
      <c r="B33" s="362"/>
      <c r="C33" s="520"/>
      <c r="D33" s="520"/>
      <c r="E33" s="362"/>
      <c r="F33" s="356"/>
      <c r="G33" s="43" t="str">
        <f t="shared" si="33"/>
        <v>---</v>
      </c>
      <c r="H33" s="22"/>
      <c r="I33" s="535"/>
      <c r="J33" s="535"/>
      <c r="K33" s="520"/>
      <c r="L33" s="520"/>
      <c r="M33" s="520"/>
      <c r="N33" s="520"/>
      <c r="O33" s="520"/>
      <c r="P33" s="520"/>
      <c r="Q33" s="520"/>
      <c r="R33" s="520"/>
      <c r="S33" s="525" t="str">
        <f t="shared" si="13"/>
        <v/>
      </c>
      <c r="T33" s="526"/>
      <c r="U33" s="16"/>
      <c r="V33" s="16"/>
      <c r="W33" s="16"/>
      <c r="X33" s="16"/>
      <c r="Y33" s="26"/>
      <c r="Z33" s="14"/>
      <c r="AA33" s="384"/>
      <c r="AB33" s="45"/>
      <c r="AC33" s="15"/>
      <c r="AD33" s="3"/>
      <c r="AE33" s="223"/>
      <c r="AF33" s="3"/>
      <c r="AG33" s="3"/>
      <c r="AH33" s="1">
        <f t="shared" si="14"/>
        <v>0</v>
      </c>
      <c r="AI33" s="245" t="str">
        <f t="shared" si="38"/>
        <v>błąd</v>
      </c>
      <c r="AJ33" s="245" t="e">
        <f t="shared" si="4"/>
        <v>#VALUE!</v>
      </c>
      <c r="AL33" s="247" t="s">
        <v>1368</v>
      </c>
      <c r="AM33" s="7" t="s">
        <v>1180</v>
      </c>
      <c r="AN33" s="26"/>
      <c r="AO33" s="26"/>
      <c r="AP33" s="26"/>
      <c r="AQ33" s="26"/>
      <c r="AY33" s="62" t="s">
        <v>316</v>
      </c>
      <c r="AZ33" s="62">
        <v>610</v>
      </c>
      <c r="BA33" s="62">
        <v>610</v>
      </c>
      <c r="BB33" s="62">
        <v>275</v>
      </c>
      <c r="BD33" s="184" t="s">
        <v>29</v>
      </c>
      <c r="BE33" s="184" t="s">
        <v>26</v>
      </c>
      <c r="BG33" s="195" t="s">
        <v>335</v>
      </c>
      <c r="BH33" s="193">
        <v>1.1235999999999999E-2</v>
      </c>
      <c r="BI33" s="184">
        <f t="shared" si="5"/>
        <v>0</v>
      </c>
      <c r="BJ33" s="194">
        <f t="shared" si="1"/>
        <v>0</v>
      </c>
      <c r="BK33" s="61">
        <v>5</v>
      </c>
      <c r="BL33" s="61" t="str">
        <f t="shared" si="42"/>
        <v>uzupełnij dane kontrahenta</v>
      </c>
      <c r="BM33" s="63" t="s">
        <v>1585</v>
      </c>
      <c r="BN33" s="61" t="s">
        <v>776</v>
      </c>
      <c r="BO33" s="63" t="s">
        <v>223</v>
      </c>
      <c r="BQ33" s="61" t="s">
        <v>776</v>
      </c>
      <c r="BR33" s="62" t="s">
        <v>829</v>
      </c>
      <c r="BW33" s="102" t="s">
        <v>0</v>
      </c>
      <c r="BX33" s="70" t="s">
        <v>227</v>
      </c>
      <c r="BY33" s="62">
        <f t="shared" si="2"/>
        <v>0</v>
      </c>
      <c r="BZ33" s="54"/>
      <c r="CA33" s="54"/>
      <c r="CF33" s="201">
        <f t="shared" si="6"/>
        <v>0</v>
      </c>
      <c r="CG33" s="62">
        <f t="shared" si="15"/>
        <v>0</v>
      </c>
      <c r="CH33" s="202">
        <f t="shared" si="16"/>
        <v>0</v>
      </c>
      <c r="CP33" s="232" t="s">
        <v>228</v>
      </c>
      <c r="CQ33" s="233" t="str">
        <f t="shared" si="43"/>
        <v>04. Czerwony 3009</v>
      </c>
      <c r="CR33" s="161"/>
      <c r="CT33" s="161"/>
      <c r="CV33" s="184" t="s">
        <v>36</v>
      </c>
      <c r="CW33" s="114">
        <v>1.9</v>
      </c>
      <c r="CX33" s="114">
        <v>2.5</v>
      </c>
      <c r="CZ33" s="166" t="str">
        <f t="shared" si="17"/>
        <v/>
      </c>
      <c r="DA33" s="166">
        <f t="shared" si="18"/>
        <v>0</v>
      </c>
      <c r="DC33" s="62" t="s">
        <v>27</v>
      </c>
      <c r="DD33" s="62">
        <f t="shared" si="19"/>
        <v>0</v>
      </c>
      <c r="DM33" s="62" t="s">
        <v>982</v>
      </c>
      <c r="DN33" s="62">
        <f t="shared" si="37"/>
        <v>0</v>
      </c>
      <c r="DO33" s="62"/>
      <c r="DR33" s="71">
        <f t="shared" si="8"/>
        <v>0</v>
      </c>
      <c r="DS33" s="62">
        <f t="shared" si="24"/>
        <v>0</v>
      </c>
      <c r="DT33" s="163">
        <f t="shared" si="9"/>
        <v>0</v>
      </c>
      <c r="DU33" s="163">
        <f t="shared" si="10"/>
        <v>0</v>
      </c>
      <c r="DV33" s="206"/>
      <c r="DW33" s="54"/>
      <c r="DX33" s="54"/>
      <c r="DY33" s="54"/>
    </row>
    <row r="34" spans="1:129" ht="15">
      <c r="A34" s="350" t="str">
        <f t="shared" si="39"/>
        <v/>
      </c>
      <c r="B34" s="363"/>
      <c r="C34" s="521"/>
      <c r="D34" s="521"/>
      <c r="E34" s="363"/>
      <c r="F34" s="357"/>
      <c r="G34" s="44" t="str">
        <f t="shared" si="33"/>
        <v>---</v>
      </c>
      <c r="H34" s="8"/>
      <c r="I34" s="479"/>
      <c r="J34" s="479"/>
      <c r="K34" s="521"/>
      <c r="L34" s="521"/>
      <c r="M34" s="521"/>
      <c r="N34" s="521"/>
      <c r="O34" s="521"/>
      <c r="P34" s="521"/>
      <c r="Q34" s="521"/>
      <c r="R34" s="521"/>
      <c r="S34" s="487" t="str">
        <f t="shared" si="13"/>
        <v/>
      </c>
      <c r="T34" s="488"/>
      <c r="U34" s="16"/>
      <c r="V34" s="16"/>
      <c r="W34" s="16"/>
      <c r="X34" s="16"/>
      <c r="Y34" s="26"/>
      <c r="Z34" s="14"/>
      <c r="AA34" s="383"/>
      <c r="AB34" s="385"/>
      <c r="AC34" s="15"/>
      <c r="AD34" s="3"/>
      <c r="AE34" s="223"/>
      <c r="AF34" s="3"/>
      <c r="AG34" s="3"/>
      <c r="AH34" s="1">
        <f t="shared" si="14"/>
        <v>0</v>
      </c>
      <c r="AI34" s="245" t="str">
        <f t="shared" si="38"/>
        <v>błąd</v>
      </c>
      <c r="AJ34" s="245" t="e">
        <f t="shared" si="4"/>
        <v>#VALUE!</v>
      </c>
      <c r="AL34" s="247" t="s">
        <v>939</v>
      </c>
      <c r="AM34" s="7" t="s">
        <v>1180</v>
      </c>
      <c r="AN34" s="26"/>
      <c r="AO34" s="26"/>
      <c r="AP34" s="26"/>
      <c r="AQ34" s="26"/>
      <c r="AY34" s="62" t="s">
        <v>317</v>
      </c>
      <c r="AZ34" s="62">
        <v>210</v>
      </c>
      <c r="BA34" s="62">
        <v>210</v>
      </c>
      <c r="BB34" s="62">
        <v>310</v>
      </c>
      <c r="BD34" s="184" t="s">
        <v>30</v>
      </c>
      <c r="BE34" s="184" t="s">
        <v>26</v>
      </c>
      <c r="BG34" s="195" t="s">
        <v>86</v>
      </c>
      <c r="BH34" s="193">
        <v>4.7579999999999997E-2</v>
      </c>
      <c r="BI34" s="184">
        <f t="shared" si="5"/>
        <v>0</v>
      </c>
      <c r="BJ34" s="194">
        <f t="shared" si="1"/>
        <v>0</v>
      </c>
      <c r="BK34" s="61">
        <v>10</v>
      </c>
      <c r="BL34" s="61" t="str">
        <f t="shared" ref="BL34:BL39" si="44">IF(OR($AG$7=1,$AG$7=3,$AG$7=5,$AG$7=7),"uzupełnij dane kontrahenta",IF(OR($AG$7=2,$AG$7=6),"uzupełnij datę zamówienia",IF(OR($AG$7=4,),"uzupełnij numer zamówienia",BM34)))</f>
        <v>uzupełnij dane kontrahenta</v>
      </c>
      <c r="BM34" s="63" t="s">
        <v>1586</v>
      </c>
      <c r="BQ34" s="61" t="s">
        <v>776</v>
      </c>
      <c r="BR34" s="62" t="s">
        <v>830</v>
      </c>
      <c r="BW34" s="102" t="s">
        <v>0</v>
      </c>
      <c r="BX34" s="70" t="s">
        <v>228</v>
      </c>
      <c r="BY34" s="62">
        <f t="shared" si="2"/>
        <v>0</v>
      </c>
      <c r="BZ34" s="54"/>
      <c r="CA34" s="54"/>
      <c r="CF34" s="201">
        <f t="shared" si="6"/>
        <v>0</v>
      </c>
      <c r="CG34" s="62">
        <f t="shared" si="15"/>
        <v>0</v>
      </c>
      <c r="CH34" s="202">
        <f t="shared" si="16"/>
        <v>0</v>
      </c>
      <c r="CP34" s="232" t="s">
        <v>228</v>
      </c>
      <c r="CQ34" s="233" t="str">
        <f t="shared" si="43"/>
        <v>05. Zielony 6020</v>
      </c>
      <c r="CR34" s="6"/>
      <c r="CT34" s="6"/>
      <c r="CV34" s="184" t="s">
        <v>37</v>
      </c>
      <c r="CW34" s="114">
        <v>2.2999999999999998</v>
      </c>
      <c r="CX34" s="114">
        <v>2.9</v>
      </c>
      <c r="CZ34" s="166" t="str">
        <f t="shared" si="17"/>
        <v/>
      </c>
      <c r="DA34" s="166">
        <f t="shared" si="18"/>
        <v>0</v>
      </c>
      <c r="DC34" s="62" t="s">
        <v>28</v>
      </c>
      <c r="DD34" s="62">
        <f t="shared" si="19"/>
        <v>0</v>
      </c>
      <c r="DM34" s="62" t="s">
        <v>87</v>
      </c>
      <c r="DN34" s="62">
        <f t="shared" si="37"/>
        <v>0</v>
      </c>
      <c r="DO34" s="62"/>
      <c r="DR34" s="71">
        <f t="shared" si="8"/>
        <v>0</v>
      </c>
      <c r="DS34" s="62">
        <f t="shared" si="24"/>
        <v>0</v>
      </c>
      <c r="DT34" s="163">
        <f t="shared" si="9"/>
        <v>0</v>
      </c>
      <c r="DU34" s="163">
        <f t="shared" si="10"/>
        <v>0</v>
      </c>
      <c r="DV34" s="206"/>
      <c r="DW34" s="54"/>
      <c r="DX34" s="54"/>
      <c r="DY34" s="54"/>
    </row>
    <row r="35" spans="1:129" ht="15">
      <c r="A35" s="351" t="str">
        <f t="shared" si="39"/>
        <v/>
      </c>
      <c r="B35" s="362"/>
      <c r="C35" s="520"/>
      <c r="D35" s="520"/>
      <c r="E35" s="362"/>
      <c r="F35" s="356"/>
      <c r="G35" s="43" t="str">
        <f t="shared" si="33"/>
        <v>---</v>
      </c>
      <c r="H35" s="22"/>
      <c r="I35" s="535"/>
      <c r="J35" s="535"/>
      <c r="K35" s="520"/>
      <c r="L35" s="520"/>
      <c r="M35" s="520"/>
      <c r="N35" s="520"/>
      <c r="O35" s="520"/>
      <c r="P35" s="520"/>
      <c r="Q35" s="520"/>
      <c r="R35" s="520"/>
      <c r="S35" s="525" t="str">
        <f t="shared" si="13"/>
        <v/>
      </c>
      <c r="T35" s="526"/>
      <c r="U35" s="16"/>
      <c r="V35" s="16"/>
      <c r="W35" s="16"/>
      <c r="X35" s="16"/>
      <c r="Y35" s="26"/>
      <c r="Z35" s="14"/>
      <c r="AA35" s="384"/>
      <c r="AB35" s="45"/>
      <c r="AC35" s="15"/>
      <c r="AD35" s="3"/>
      <c r="AE35" s="223"/>
      <c r="AF35" s="3"/>
      <c r="AG35" s="3"/>
      <c r="AH35" s="1">
        <f t="shared" si="14"/>
        <v>0</v>
      </c>
      <c r="AI35" s="245" t="str">
        <f t="shared" si="38"/>
        <v>błąd</v>
      </c>
      <c r="AJ35" s="245" t="e">
        <f t="shared" si="4"/>
        <v>#VALUE!</v>
      </c>
      <c r="AL35" s="247" t="s">
        <v>940</v>
      </c>
      <c r="AM35" s="7" t="s">
        <v>1180</v>
      </c>
      <c r="AN35" s="26"/>
      <c r="AO35" s="26"/>
      <c r="AP35" s="26"/>
      <c r="AQ35" s="26"/>
      <c r="AY35" s="62" t="s">
        <v>318</v>
      </c>
      <c r="AZ35" s="62">
        <v>295</v>
      </c>
      <c r="BA35" s="62">
        <v>295</v>
      </c>
      <c r="BB35" s="62">
        <v>425</v>
      </c>
      <c r="BD35" s="184" t="s">
        <v>31</v>
      </c>
      <c r="BE35" s="184" t="s">
        <v>26</v>
      </c>
      <c r="BG35" s="195" t="s">
        <v>326</v>
      </c>
      <c r="BH35" s="193">
        <v>1.6337000000000001E-2</v>
      </c>
      <c r="BI35" s="184">
        <f t="shared" si="5"/>
        <v>0</v>
      </c>
      <c r="BJ35" s="194">
        <f t="shared" si="1"/>
        <v>0</v>
      </c>
      <c r="BK35" s="61">
        <v>5</v>
      </c>
      <c r="BL35" s="61" t="str">
        <f t="shared" si="44"/>
        <v>uzupełnij dane kontrahenta</v>
      </c>
      <c r="BM35" s="61" t="s">
        <v>1776</v>
      </c>
      <c r="BQ35" s="61" t="s">
        <v>776</v>
      </c>
      <c r="BR35" s="62" t="s">
        <v>831</v>
      </c>
      <c r="BW35" s="102" t="s">
        <v>0</v>
      </c>
      <c r="BX35" s="70" t="s">
        <v>229</v>
      </c>
      <c r="BY35" s="62">
        <f t="shared" si="2"/>
        <v>0</v>
      </c>
      <c r="BZ35" s="54"/>
      <c r="CA35" s="54"/>
      <c r="CF35" s="201">
        <f t="shared" si="6"/>
        <v>0</v>
      </c>
      <c r="CG35" s="62">
        <f t="shared" si="15"/>
        <v>0</v>
      </c>
      <c r="CH35" s="202">
        <f t="shared" si="16"/>
        <v>0</v>
      </c>
      <c r="CP35" s="232" t="s">
        <v>228</v>
      </c>
      <c r="CQ35" s="233" t="str">
        <f t="shared" si="43"/>
        <v>06. Czarny 9005</v>
      </c>
      <c r="CR35" s="162"/>
      <c r="CT35" s="162"/>
      <c r="CV35" s="184" t="s">
        <v>38</v>
      </c>
      <c r="CW35" s="114">
        <v>2.2999999999999998</v>
      </c>
      <c r="CX35" s="114">
        <v>2.9</v>
      </c>
      <c r="CZ35" s="166" t="str">
        <f t="shared" si="17"/>
        <v/>
      </c>
      <c r="DA35" s="166">
        <f t="shared" si="18"/>
        <v>0</v>
      </c>
      <c r="DC35" s="62" t="s">
        <v>29</v>
      </c>
      <c r="DD35" s="62">
        <f t="shared" si="19"/>
        <v>0</v>
      </c>
      <c r="DM35" s="62" t="s">
        <v>91</v>
      </c>
      <c r="DN35" s="62">
        <f t="shared" si="37"/>
        <v>0</v>
      </c>
      <c r="DO35" s="62"/>
      <c r="DR35" s="71">
        <f t="shared" si="8"/>
        <v>0</v>
      </c>
      <c r="DS35" s="62">
        <f t="shared" si="24"/>
        <v>0</v>
      </c>
      <c r="DT35" s="163">
        <f t="shared" si="9"/>
        <v>0</v>
      </c>
      <c r="DU35" s="163">
        <f t="shared" si="10"/>
        <v>0</v>
      </c>
      <c r="DV35" s="206"/>
      <c r="DW35" s="54"/>
      <c r="DX35" s="54"/>
      <c r="DY35" s="54"/>
    </row>
    <row r="36" spans="1:129" ht="15">
      <c r="A36" s="350" t="str">
        <f t="shared" si="39"/>
        <v/>
      </c>
      <c r="B36" s="363"/>
      <c r="C36" s="521"/>
      <c r="D36" s="521"/>
      <c r="E36" s="363"/>
      <c r="F36" s="357"/>
      <c r="G36" s="44" t="str">
        <f t="shared" si="33"/>
        <v>---</v>
      </c>
      <c r="H36" s="8"/>
      <c r="I36" s="479"/>
      <c r="J36" s="479"/>
      <c r="K36" s="521"/>
      <c r="L36" s="521"/>
      <c r="M36" s="521"/>
      <c r="N36" s="521"/>
      <c r="O36" s="521"/>
      <c r="P36" s="521"/>
      <c r="Q36" s="521"/>
      <c r="R36" s="521"/>
      <c r="S36" s="487" t="str">
        <f t="shared" si="13"/>
        <v/>
      </c>
      <c r="T36" s="488"/>
      <c r="U36" s="16"/>
      <c r="V36" s="16"/>
      <c r="W36" s="16"/>
      <c r="X36" s="16"/>
      <c r="Y36" s="26"/>
      <c r="Z36" s="14"/>
      <c r="AA36" s="383"/>
      <c r="AB36" s="385"/>
      <c r="AC36" s="15"/>
      <c r="AD36" s="3"/>
      <c r="AE36" s="223"/>
      <c r="AF36" s="3"/>
      <c r="AG36" s="3"/>
      <c r="AH36" s="1">
        <f t="shared" si="14"/>
        <v>0</v>
      </c>
      <c r="AI36" s="245" t="str">
        <f t="shared" si="38"/>
        <v>błąd</v>
      </c>
      <c r="AJ36" s="245" t="e">
        <f t="shared" si="4"/>
        <v>#VALUE!</v>
      </c>
      <c r="AL36" s="247" t="s">
        <v>941</v>
      </c>
      <c r="AM36" s="7" t="s">
        <v>1180</v>
      </c>
      <c r="AN36" s="26"/>
      <c r="AO36" s="26"/>
      <c r="AP36" s="26"/>
      <c r="AQ36" s="26"/>
      <c r="AY36" s="62" t="s">
        <v>319</v>
      </c>
      <c r="AZ36" s="62">
        <v>300</v>
      </c>
      <c r="BA36" s="62">
        <v>300</v>
      </c>
      <c r="BB36" s="62">
        <v>340</v>
      </c>
      <c r="BD36" s="184" t="s">
        <v>32</v>
      </c>
      <c r="BE36" s="184" t="s">
        <v>26</v>
      </c>
      <c r="BG36" s="195" t="s">
        <v>330</v>
      </c>
      <c r="BH36" s="193">
        <v>6.9300000000000004E-3</v>
      </c>
      <c r="BI36" s="184">
        <f>SUMIFS($CG$9:$CG$97,$CF$9:$CF$97,BG36)</f>
        <v>0</v>
      </c>
      <c r="BJ36" s="194">
        <f t="shared" si="1"/>
        <v>0</v>
      </c>
      <c r="BK36" s="61">
        <v>1</v>
      </c>
      <c r="BL36" s="61" t="str">
        <f t="shared" si="44"/>
        <v>uzupełnij dane kontrahenta</v>
      </c>
      <c r="BM36" s="63" t="s">
        <v>1587</v>
      </c>
      <c r="BQ36" s="61" t="s">
        <v>776</v>
      </c>
      <c r="BR36" s="62" t="s">
        <v>832</v>
      </c>
      <c r="BW36" s="102" t="s">
        <v>0</v>
      </c>
      <c r="BX36" s="70" t="s">
        <v>230</v>
      </c>
      <c r="BY36" s="62">
        <f t="shared" si="2"/>
        <v>0</v>
      </c>
      <c r="BZ36" s="54"/>
      <c r="CA36" s="54"/>
      <c r="CF36" s="201">
        <f t="shared" si="6"/>
        <v>0</v>
      </c>
      <c r="CG36" s="62">
        <f t="shared" si="15"/>
        <v>0</v>
      </c>
      <c r="CH36" s="202">
        <f t="shared" si="16"/>
        <v>0</v>
      </c>
      <c r="CP36" s="232" t="s">
        <v>228</v>
      </c>
      <c r="CQ36" s="233" t="str">
        <f t="shared" si="43"/>
        <v>07. Ceglasty 8004</v>
      </c>
      <c r="CV36" s="184" t="s">
        <v>39</v>
      </c>
      <c r="CW36" s="114">
        <v>1.65</v>
      </c>
      <c r="CX36" s="114">
        <v>2.25</v>
      </c>
      <c r="CZ36" s="166" t="str">
        <f t="shared" si="17"/>
        <v/>
      </c>
      <c r="DA36" s="166">
        <f t="shared" si="18"/>
        <v>0</v>
      </c>
      <c r="DC36" s="62" t="s">
        <v>49</v>
      </c>
      <c r="DD36" s="62">
        <f t="shared" si="19"/>
        <v>0</v>
      </c>
      <c r="DM36" s="62" t="s">
        <v>89</v>
      </c>
      <c r="DN36" s="62">
        <f t="shared" si="37"/>
        <v>0</v>
      </c>
      <c r="DO36" s="62"/>
      <c r="DR36" s="71">
        <f t="shared" si="8"/>
        <v>0</v>
      </c>
      <c r="DS36" s="62">
        <f t="shared" si="24"/>
        <v>0</v>
      </c>
      <c r="DT36" s="163">
        <f t="shared" si="9"/>
        <v>0</v>
      </c>
      <c r="DU36" s="163">
        <f t="shared" si="10"/>
        <v>0</v>
      </c>
      <c r="DV36" s="206"/>
      <c r="DW36" s="54"/>
      <c r="DX36" s="54"/>
      <c r="DY36" s="54"/>
    </row>
    <row r="37" spans="1:129" ht="15">
      <c r="A37" s="351" t="str">
        <f t="shared" si="39"/>
        <v/>
      </c>
      <c r="B37" s="362"/>
      <c r="C37" s="520"/>
      <c r="D37" s="520"/>
      <c r="E37" s="362"/>
      <c r="F37" s="356"/>
      <c r="G37" s="43" t="str">
        <f t="shared" si="33"/>
        <v>---</v>
      </c>
      <c r="H37" s="22"/>
      <c r="I37" s="535"/>
      <c r="J37" s="535"/>
      <c r="K37" s="520"/>
      <c r="L37" s="520"/>
      <c r="M37" s="520"/>
      <c r="N37" s="520"/>
      <c r="O37" s="520"/>
      <c r="P37" s="520"/>
      <c r="Q37" s="520"/>
      <c r="R37" s="520"/>
      <c r="S37" s="525" t="str">
        <f t="shared" si="13"/>
        <v/>
      </c>
      <c r="T37" s="526"/>
      <c r="U37" s="16"/>
      <c r="V37" s="16"/>
      <c r="W37" s="16"/>
      <c r="X37" s="16"/>
      <c r="Y37" s="26"/>
      <c r="Z37" s="14"/>
      <c r="AA37" s="384"/>
      <c r="AB37" s="45"/>
      <c r="AC37" s="15"/>
      <c r="AD37" s="3"/>
      <c r="AE37" s="223"/>
      <c r="AF37" s="3"/>
      <c r="AG37" s="3"/>
      <c r="AH37" s="1">
        <f t="shared" si="14"/>
        <v>0</v>
      </c>
      <c r="AI37" s="245" t="str">
        <f t="shared" si="38"/>
        <v>błąd</v>
      </c>
      <c r="AJ37" s="245" t="e">
        <f t="shared" si="4"/>
        <v>#VALUE!</v>
      </c>
      <c r="AL37" s="247" t="s">
        <v>942</v>
      </c>
      <c r="AM37" s="7" t="s">
        <v>1180</v>
      </c>
      <c r="AN37" s="26"/>
      <c r="AO37" s="26"/>
      <c r="AP37" s="26"/>
      <c r="AQ37" s="26"/>
      <c r="AY37" s="62" t="s">
        <v>82</v>
      </c>
      <c r="AZ37" s="62">
        <v>710</v>
      </c>
      <c r="BA37" s="62">
        <v>710</v>
      </c>
      <c r="BB37" s="62">
        <v>410</v>
      </c>
      <c r="BD37" s="184" t="s">
        <v>33</v>
      </c>
      <c r="BE37" s="184" t="s">
        <v>26</v>
      </c>
      <c r="BG37" s="195" t="s">
        <v>336</v>
      </c>
      <c r="BH37" s="193">
        <v>6.8920999999999996E-2</v>
      </c>
      <c r="BI37" s="184">
        <f t="shared" ref="BI37:BI65" si="45">SUMIFS($CG$9:$CG$97,$CF$9:$CF$97,BG37)</f>
        <v>0</v>
      </c>
      <c r="BJ37" s="194">
        <f t="shared" si="1"/>
        <v>0</v>
      </c>
      <c r="BK37" s="61">
        <v>1</v>
      </c>
      <c r="BL37" s="61" t="str">
        <f t="shared" si="44"/>
        <v>uzupełnij dane kontrahenta</v>
      </c>
      <c r="BM37" s="63" t="s">
        <v>1588</v>
      </c>
      <c r="BQ37" s="61"/>
      <c r="BR37" s="62"/>
      <c r="BW37" s="102" t="s">
        <v>0</v>
      </c>
      <c r="BX37" s="70" t="s">
        <v>231</v>
      </c>
      <c r="BY37" s="62">
        <f t="shared" si="2"/>
        <v>0</v>
      </c>
      <c r="BZ37" s="54"/>
      <c r="CA37" s="54"/>
      <c r="CF37" s="201">
        <f t="shared" si="6"/>
        <v>0</v>
      </c>
      <c r="CG37" s="62">
        <f t="shared" si="15"/>
        <v>0</v>
      </c>
      <c r="CH37" s="202">
        <f t="shared" si="16"/>
        <v>0</v>
      </c>
      <c r="CP37" s="232" t="s">
        <v>228</v>
      </c>
      <c r="CQ37" s="233" t="str">
        <f t="shared" ref="CQ37" si="46">CC14</f>
        <v>08. Antracyt 7021</v>
      </c>
      <c r="CV37" s="184" t="s">
        <v>40</v>
      </c>
      <c r="CW37" s="114">
        <v>1.65</v>
      </c>
      <c r="CX37" s="114">
        <v>2.25</v>
      </c>
      <c r="CZ37" s="166" t="str">
        <f t="shared" si="17"/>
        <v/>
      </c>
      <c r="DA37" s="166">
        <f t="shared" si="18"/>
        <v>0</v>
      </c>
      <c r="DC37" s="62" t="s">
        <v>51</v>
      </c>
      <c r="DD37" s="62">
        <f t="shared" si="19"/>
        <v>0</v>
      </c>
      <c r="DM37" s="62" t="s">
        <v>382</v>
      </c>
      <c r="DN37" s="62">
        <f t="shared" si="37"/>
        <v>0</v>
      </c>
      <c r="DO37" s="62"/>
      <c r="DR37" s="71">
        <f t="shared" si="8"/>
        <v>0</v>
      </c>
      <c r="DS37" s="62">
        <f t="shared" si="24"/>
        <v>0</v>
      </c>
      <c r="DT37" s="163">
        <f t="shared" si="9"/>
        <v>0</v>
      </c>
      <c r="DU37" s="163">
        <f t="shared" si="10"/>
        <v>0</v>
      </c>
      <c r="DV37" s="206"/>
      <c r="DW37" s="54"/>
      <c r="DX37" s="54"/>
      <c r="DY37" s="54"/>
    </row>
    <row r="38" spans="1:129" ht="15">
      <c r="A38" s="350" t="str">
        <f t="shared" si="39"/>
        <v/>
      </c>
      <c r="B38" s="363"/>
      <c r="C38" s="521"/>
      <c r="D38" s="521"/>
      <c r="E38" s="363"/>
      <c r="F38" s="357"/>
      <c r="G38" s="44" t="str">
        <f t="shared" si="33"/>
        <v>---</v>
      </c>
      <c r="H38" s="8"/>
      <c r="I38" s="479"/>
      <c r="J38" s="479"/>
      <c r="K38" s="521"/>
      <c r="L38" s="521"/>
      <c r="M38" s="521"/>
      <c r="N38" s="521"/>
      <c r="O38" s="521"/>
      <c r="P38" s="521"/>
      <c r="Q38" s="521"/>
      <c r="R38" s="521"/>
      <c r="S38" s="487" t="str">
        <f t="shared" si="13"/>
        <v/>
      </c>
      <c r="T38" s="488"/>
      <c r="U38" s="16"/>
      <c r="V38" s="16"/>
      <c r="W38" s="16"/>
      <c r="X38" s="16"/>
      <c r="Y38" s="26"/>
      <c r="Z38" s="14"/>
      <c r="AA38" s="383"/>
      <c r="AB38" s="385"/>
      <c r="AC38" s="15"/>
      <c r="AD38" s="3"/>
      <c r="AE38" s="223"/>
      <c r="AF38" s="3"/>
      <c r="AG38" s="3"/>
      <c r="AH38" s="1">
        <f t="shared" si="14"/>
        <v>0</v>
      </c>
      <c r="AI38" s="245" t="str">
        <f t="shared" si="38"/>
        <v>błąd</v>
      </c>
      <c r="AJ38" s="245" t="e">
        <f t="shared" si="4"/>
        <v>#VALUE!</v>
      </c>
      <c r="AL38" s="247" t="s">
        <v>12</v>
      </c>
      <c r="AM38" s="7" t="s">
        <v>1180</v>
      </c>
      <c r="AN38" s="26"/>
      <c r="AO38" s="26"/>
      <c r="AP38" s="26"/>
      <c r="AQ38" s="26"/>
      <c r="AY38" s="62" t="s">
        <v>84</v>
      </c>
      <c r="AZ38" s="62">
        <v>800</v>
      </c>
      <c r="BA38" s="62">
        <v>800</v>
      </c>
      <c r="BB38" s="62">
        <v>330</v>
      </c>
      <c r="BD38" s="184" t="s">
        <v>770</v>
      </c>
      <c r="BE38" s="184" t="s">
        <v>26</v>
      </c>
      <c r="BG38" s="195" t="s">
        <v>337</v>
      </c>
      <c r="BH38" s="193">
        <v>4.1153750000000003E-2</v>
      </c>
      <c r="BI38" s="184">
        <f t="shared" si="45"/>
        <v>0</v>
      </c>
      <c r="BJ38" s="194">
        <f t="shared" si="1"/>
        <v>0</v>
      </c>
      <c r="BK38" s="61">
        <v>1</v>
      </c>
      <c r="BL38" s="61" t="str">
        <f t="shared" si="44"/>
        <v>uzupełnij dane kontrahenta</v>
      </c>
      <c r="BM38" s="63" t="s">
        <v>707</v>
      </c>
      <c r="BQ38" s="61" t="s">
        <v>777</v>
      </c>
      <c r="BR38" s="62"/>
      <c r="BW38" s="102" t="s">
        <v>0</v>
      </c>
      <c r="BX38" s="70" t="s">
        <v>232</v>
      </c>
      <c r="BY38" s="62">
        <f t="shared" si="2"/>
        <v>0</v>
      </c>
      <c r="BZ38" s="54"/>
      <c r="CA38" s="54"/>
      <c r="CF38" s="201">
        <f t="shared" si="6"/>
        <v>0</v>
      </c>
      <c r="CG38" s="62">
        <f t="shared" si="15"/>
        <v>0</v>
      </c>
      <c r="CH38" s="202">
        <f t="shared" si="16"/>
        <v>0</v>
      </c>
      <c r="CP38" s="232" t="s">
        <v>228</v>
      </c>
      <c r="CQ38" s="233" t="str">
        <f>CC16</f>
        <v>10. Brązowy 8019</v>
      </c>
      <c r="CV38" s="184" t="s">
        <v>41</v>
      </c>
      <c r="CW38" s="114">
        <v>2.2000000000000002</v>
      </c>
      <c r="CX38" s="114">
        <v>2.8</v>
      </c>
      <c r="CZ38" s="166" t="str">
        <f t="shared" si="17"/>
        <v/>
      </c>
      <c r="DA38" s="166">
        <f t="shared" si="18"/>
        <v>0</v>
      </c>
      <c r="DC38" s="62" t="s">
        <v>43</v>
      </c>
      <c r="DD38" s="62">
        <f t="shared" si="19"/>
        <v>0</v>
      </c>
      <c r="DM38" s="62" t="s">
        <v>973</v>
      </c>
      <c r="DN38" s="62">
        <f t="shared" si="37"/>
        <v>0</v>
      </c>
      <c r="DO38" s="62"/>
      <c r="DR38" s="71">
        <f t="shared" si="8"/>
        <v>0</v>
      </c>
      <c r="DS38" s="62">
        <f t="shared" si="24"/>
        <v>0</v>
      </c>
      <c r="DT38" s="163">
        <f t="shared" si="9"/>
        <v>0</v>
      </c>
      <c r="DU38" s="163">
        <f t="shared" si="10"/>
        <v>0</v>
      </c>
      <c r="DV38" s="206"/>
      <c r="DW38" s="54"/>
      <c r="DX38" s="54"/>
      <c r="DY38" s="54"/>
    </row>
    <row r="39" spans="1:129" ht="15">
      <c r="A39" s="351" t="str">
        <f t="shared" si="39"/>
        <v/>
      </c>
      <c r="B39" s="362"/>
      <c r="C39" s="520"/>
      <c r="D39" s="520"/>
      <c r="E39" s="362"/>
      <c r="F39" s="356"/>
      <c r="G39" s="43" t="str">
        <f t="shared" si="33"/>
        <v>---</v>
      </c>
      <c r="H39" s="22"/>
      <c r="I39" s="535"/>
      <c r="J39" s="535"/>
      <c r="K39" s="520"/>
      <c r="L39" s="520"/>
      <c r="M39" s="520"/>
      <c r="N39" s="520"/>
      <c r="O39" s="520"/>
      <c r="P39" s="520"/>
      <c r="Q39" s="520"/>
      <c r="R39" s="520"/>
      <c r="S39" s="525" t="str">
        <f t="shared" si="13"/>
        <v/>
      </c>
      <c r="T39" s="526"/>
      <c r="U39" s="16"/>
      <c r="V39" s="16"/>
      <c r="W39" s="16"/>
      <c r="X39" s="16"/>
      <c r="Y39" s="26"/>
      <c r="Z39" s="14"/>
      <c r="AA39" s="384"/>
      <c r="AB39" s="45"/>
      <c r="AC39" s="15"/>
      <c r="AD39" s="3"/>
      <c r="AE39" s="223"/>
      <c r="AF39" s="3"/>
      <c r="AG39" s="3"/>
      <c r="AH39" s="1">
        <f t="shared" si="14"/>
        <v>0</v>
      </c>
      <c r="AI39" s="245" t="str">
        <f t="shared" si="38"/>
        <v>błąd</v>
      </c>
      <c r="AJ39" s="245" t="e">
        <f t="shared" si="4"/>
        <v>#VALUE!</v>
      </c>
      <c r="AL39" s="247" t="s">
        <v>13</v>
      </c>
      <c r="AM39" s="7" t="s">
        <v>1180</v>
      </c>
      <c r="AN39" s="26"/>
      <c r="AO39" s="26"/>
      <c r="AP39" s="26"/>
      <c r="AQ39" s="26"/>
      <c r="AY39" s="62" t="s">
        <v>335</v>
      </c>
      <c r="AZ39" s="62">
        <v>255</v>
      </c>
      <c r="BA39" s="62">
        <v>255</v>
      </c>
      <c r="BB39" s="62">
        <v>150</v>
      </c>
      <c r="BD39" s="184" t="s">
        <v>771</v>
      </c>
      <c r="BE39" s="184" t="s">
        <v>26</v>
      </c>
      <c r="BG39" s="195" t="s">
        <v>88</v>
      </c>
      <c r="BH39" s="193">
        <v>7.9500000000000001E-2</v>
      </c>
      <c r="BI39" s="184">
        <f t="shared" si="45"/>
        <v>0</v>
      </c>
      <c r="BJ39" s="194">
        <f t="shared" si="1"/>
        <v>0</v>
      </c>
      <c r="BK39" s="61">
        <v>10</v>
      </c>
      <c r="BL39" s="61" t="str">
        <f t="shared" si="44"/>
        <v>uzupełnij dane kontrahenta</v>
      </c>
      <c r="BM39" s="63" t="s">
        <v>1591</v>
      </c>
      <c r="BQ39" s="61" t="s">
        <v>777</v>
      </c>
      <c r="BR39" s="121" t="s">
        <v>821</v>
      </c>
      <c r="BW39" s="102" t="s">
        <v>0</v>
      </c>
      <c r="BX39" s="70" t="s">
        <v>233</v>
      </c>
      <c r="BY39" s="62">
        <f t="shared" si="2"/>
        <v>0</v>
      </c>
      <c r="BZ39" s="54"/>
      <c r="CA39" s="54"/>
      <c r="CF39" s="201">
        <f t="shared" si="6"/>
        <v>0</v>
      </c>
      <c r="CG39" s="62">
        <f t="shared" si="15"/>
        <v>0</v>
      </c>
      <c r="CH39" s="202">
        <f t="shared" si="16"/>
        <v>0</v>
      </c>
      <c r="CP39" s="236" t="s">
        <v>229</v>
      </c>
      <c r="CQ39" s="231" t="str">
        <f t="shared" ref="CQ39:CQ45" si="47">CC8</f>
        <v>02. Brązowy 8017</v>
      </c>
      <c r="CV39" s="184" t="s">
        <v>42</v>
      </c>
      <c r="CW39" s="114">
        <v>2.2000000000000002</v>
      </c>
      <c r="CX39" s="114">
        <v>2.8</v>
      </c>
      <c r="CZ39" s="166" t="str">
        <f t="shared" si="17"/>
        <v/>
      </c>
      <c r="DA39" s="166">
        <f t="shared" si="18"/>
        <v>0</v>
      </c>
      <c r="DC39" s="62" t="s">
        <v>44</v>
      </c>
      <c r="DD39" s="62">
        <f t="shared" si="19"/>
        <v>0</v>
      </c>
      <c r="DM39" s="62" t="s">
        <v>974</v>
      </c>
      <c r="DN39" s="62">
        <f t="shared" si="37"/>
        <v>0</v>
      </c>
      <c r="DO39" s="62"/>
      <c r="DR39" s="71">
        <f t="shared" si="8"/>
        <v>0</v>
      </c>
      <c r="DS39" s="62">
        <f t="shared" si="24"/>
        <v>0</v>
      </c>
      <c r="DT39" s="163">
        <f t="shared" si="9"/>
        <v>0</v>
      </c>
      <c r="DU39" s="163">
        <f t="shared" si="10"/>
        <v>0</v>
      </c>
      <c r="DV39" s="206"/>
      <c r="DW39" s="54"/>
      <c r="DX39" s="54"/>
      <c r="DY39" s="54"/>
    </row>
    <row r="40" spans="1:129" ht="15">
      <c r="A40" s="350" t="str">
        <f t="shared" si="39"/>
        <v/>
      </c>
      <c r="B40" s="363"/>
      <c r="C40" s="521"/>
      <c r="D40" s="521"/>
      <c r="E40" s="363"/>
      <c r="F40" s="357"/>
      <c r="G40" s="44" t="str">
        <f t="shared" si="33"/>
        <v>---</v>
      </c>
      <c r="H40" s="8"/>
      <c r="I40" s="479"/>
      <c r="J40" s="479"/>
      <c r="K40" s="521"/>
      <c r="L40" s="521"/>
      <c r="M40" s="521"/>
      <c r="N40" s="521"/>
      <c r="O40" s="521"/>
      <c r="P40" s="521"/>
      <c r="Q40" s="521"/>
      <c r="R40" s="521"/>
      <c r="S40" s="487" t="str">
        <f t="shared" si="13"/>
        <v/>
      </c>
      <c r="T40" s="488"/>
      <c r="U40" s="16"/>
      <c r="V40" s="16"/>
      <c r="W40" s="16"/>
      <c r="X40" s="16"/>
      <c r="Y40" s="26"/>
      <c r="Z40" s="14"/>
      <c r="AA40" s="383"/>
      <c r="AB40" s="385"/>
      <c r="AC40" s="15"/>
      <c r="AD40" s="3"/>
      <c r="AE40" s="223"/>
      <c r="AF40" s="3"/>
      <c r="AG40" s="3"/>
      <c r="AH40" s="1">
        <f t="shared" si="14"/>
        <v>0</v>
      </c>
      <c r="AI40" s="245" t="str">
        <f t="shared" si="38"/>
        <v>błąd</v>
      </c>
      <c r="AJ40" s="245" t="e">
        <f t="shared" si="4"/>
        <v>#VALUE!</v>
      </c>
      <c r="AL40" s="247" t="s">
        <v>14</v>
      </c>
      <c r="AM40" s="7" t="s">
        <v>1180</v>
      </c>
      <c r="AN40" s="26"/>
      <c r="AO40" s="26"/>
      <c r="AP40" s="26"/>
      <c r="AQ40" s="26"/>
      <c r="AY40" s="62" t="s">
        <v>86</v>
      </c>
      <c r="AZ40" s="62">
        <v>615</v>
      </c>
      <c r="BA40" s="62">
        <v>315</v>
      </c>
      <c r="BB40" s="62">
        <v>230</v>
      </c>
      <c r="BD40" s="184" t="s">
        <v>762</v>
      </c>
      <c r="BE40" s="184" t="s">
        <v>26</v>
      </c>
      <c r="BG40" s="195" t="s">
        <v>338</v>
      </c>
      <c r="BH40" s="193">
        <v>0.154296875</v>
      </c>
      <c r="BI40" s="184">
        <f t="shared" si="45"/>
        <v>0</v>
      </c>
      <c r="BJ40" s="194">
        <f t="shared" si="1"/>
        <v>0</v>
      </c>
      <c r="BK40" s="61">
        <v>1</v>
      </c>
      <c r="BN40" s="61" t="s">
        <v>777</v>
      </c>
      <c r="BQ40" s="61" t="s">
        <v>777</v>
      </c>
      <c r="BR40" s="62"/>
      <c r="BW40" s="102" t="s">
        <v>0</v>
      </c>
      <c r="BX40" s="70" t="s">
        <v>234</v>
      </c>
      <c r="BY40" s="62">
        <f t="shared" si="2"/>
        <v>0</v>
      </c>
      <c r="BZ40" s="54"/>
      <c r="CA40" s="54"/>
      <c r="CF40" s="201">
        <f t="shared" si="6"/>
        <v>0</v>
      </c>
      <c r="CG40" s="62">
        <f t="shared" si="15"/>
        <v>0</v>
      </c>
      <c r="CH40" s="202">
        <f t="shared" si="16"/>
        <v>0</v>
      </c>
      <c r="CP40" s="232" t="s">
        <v>229</v>
      </c>
      <c r="CQ40" s="233" t="str">
        <f t="shared" si="47"/>
        <v>03. Grafitowy 7024</v>
      </c>
      <c r="CV40" s="184" t="s">
        <v>43</v>
      </c>
      <c r="CW40" s="114">
        <v>2.6</v>
      </c>
      <c r="CX40" s="114">
        <v>3.2</v>
      </c>
      <c r="CZ40" s="166" t="str">
        <f t="shared" si="17"/>
        <v/>
      </c>
      <c r="DA40" s="166">
        <f t="shared" si="18"/>
        <v>0</v>
      </c>
      <c r="DC40" s="62" t="s">
        <v>45</v>
      </c>
      <c r="DD40" s="62">
        <f t="shared" si="19"/>
        <v>0</v>
      </c>
      <c r="DM40" s="62" t="s">
        <v>149</v>
      </c>
      <c r="DN40" s="62">
        <f>SUMIF($CZ$9:$CZ$97,DM40,$DA$9:$DA$97)</f>
        <v>0</v>
      </c>
      <c r="DO40" s="62"/>
      <c r="DR40" s="71">
        <f t="shared" si="8"/>
        <v>0</v>
      </c>
      <c r="DS40" s="62">
        <f t="shared" si="24"/>
        <v>0</v>
      </c>
      <c r="DT40" s="163">
        <f t="shared" si="9"/>
        <v>0</v>
      </c>
      <c r="DU40" s="163">
        <f t="shared" si="10"/>
        <v>0</v>
      </c>
      <c r="DV40" s="206"/>
      <c r="DW40" s="54"/>
      <c r="DX40" s="54"/>
      <c r="DY40" s="54"/>
    </row>
    <row r="41" spans="1:129" ht="15">
      <c r="A41" s="351" t="str">
        <f t="shared" si="39"/>
        <v/>
      </c>
      <c r="B41" s="362"/>
      <c r="C41" s="520"/>
      <c r="D41" s="520"/>
      <c r="E41" s="362"/>
      <c r="F41" s="356"/>
      <c r="G41" s="43" t="str">
        <f t="shared" si="33"/>
        <v>---</v>
      </c>
      <c r="H41" s="22"/>
      <c r="I41" s="535"/>
      <c r="J41" s="535"/>
      <c r="K41" s="520"/>
      <c r="L41" s="520"/>
      <c r="M41" s="520"/>
      <c r="N41" s="520"/>
      <c r="O41" s="520"/>
      <c r="P41" s="520"/>
      <c r="Q41" s="520"/>
      <c r="R41" s="520"/>
      <c r="S41" s="525" t="str">
        <f t="shared" si="13"/>
        <v/>
      </c>
      <c r="T41" s="526"/>
      <c r="U41" s="16"/>
      <c r="V41" s="16"/>
      <c r="W41" s="16"/>
      <c r="X41" s="16"/>
      <c r="Y41" s="26"/>
      <c r="Z41" s="14"/>
      <c r="AA41" s="384"/>
      <c r="AB41" s="45"/>
      <c r="AC41" s="15"/>
      <c r="AD41" s="3"/>
      <c r="AE41" s="223"/>
      <c r="AF41" s="3"/>
      <c r="AG41" s="3"/>
      <c r="AH41" s="1">
        <f t="shared" ref="AH41:AH72" si="48">IF(E41="W - Wysoki",1,IFERROR(SEARCH(AI41,E41),0))</f>
        <v>0</v>
      </c>
      <c r="AI41" s="245" t="str">
        <f t="shared" si="38"/>
        <v>błąd</v>
      </c>
      <c r="AJ41" s="245" t="e">
        <f t="shared" ref="AJ41:AJ71" si="49">LEFT(C41,FIND(" ",C41)-1)</f>
        <v>#VALUE!</v>
      </c>
      <c r="AL41" s="247" t="s">
        <v>50</v>
      </c>
      <c r="AM41" s="7" t="s">
        <v>1180</v>
      </c>
      <c r="AN41" s="26"/>
      <c r="AO41" s="26"/>
      <c r="AP41" s="26"/>
      <c r="AQ41" s="26"/>
      <c r="AY41" s="62" t="s">
        <v>326</v>
      </c>
      <c r="AZ41" s="62">
        <v>310</v>
      </c>
      <c r="BA41" s="62">
        <v>310</v>
      </c>
      <c r="BB41" s="62">
        <v>170</v>
      </c>
      <c r="BD41" s="184" t="s">
        <v>763</v>
      </c>
      <c r="BE41" s="184" t="s">
        <v>26</v>
      </c>
      <c r="BG41" s="195" t="s">
        <v>340</v>
      </c>
      <c r="BH41" s="193">
        <v>0.110132625</v>
      </c>
      <c r="BI41" s="184">
        <f t="shared" si="45"/>
        <v>0</v>
      </c>
      <c r="BJ41" s="194">
        <f t="shared" si="1"/>
        <v>0</v>
      </c>
      <c r="BK41" s="61">
        <v>1</v>
      </c>
      <c r="BL41" s="61" t="str">
        <f>IF(OR($AG$7=1,$AG$7=3,$AG$7=5,$AG$7=7),"uzupełnij dane kontrahenta",IF(OR($AG$7=2,$AG$7=6),"uzupełnij datę zamówienia",IF(OR($AG$7=4,),"uzupełnij numer zamówienia",BM41)))</f>
        <v>uzupełnij dane kontrahenta</v>
      </c>
      <c r="BM41" s="61" t="s">
        <v>1747</v>
      </c>
      <c r="BN41" s="61" t="s">
        <v>777</v>
      </c>
      <c r="BO41" s="123" t="s">
        <v>823</v>
      </c>
      <c r="BQ41" s="61" t="s">
        <v>777</v>
      </c>
      <c r="BR41" s="62" t="s">
        <v>213</v>
      </c>
      <c r="BW41" s="102" t="s">
        <v>0</v>
      </c>
      <c r="BX41" s="70" t="s">
        <v>235</v>
      </c>
      <c r="BY41" s="62">
        <f t="shared" si="2"/>
        <v>0</v>
      </c>
      <c r="BZ41" s="54"/>
      <c r="CA41" s="54"/>
      <c r="CF41" s="201">
        <f t="shared" si="6"/>
        <v>0</v>
      </c>
      <c r="CG41" s="62">
        <f t="shared" si="15"/>
        <v>0</v>
      </c>
      <c r="CH41" s="202">
        <f t="shared" si="16"/>
        <v>0</v>
      </c>
      <c r="CP41" s="232" t="s">
        <v>229</v>
      </c>
      <c r="CQ41" s="233" t="str">
        <f t="shared" si="47"/>
        <v>04. Czerwony 3009</v>
      </c>
      <c r="CV41" s="184" t="s">
        <v>44</v>
      </c>
      <c r="CW41" s="114">
        <v>2.65</v>
      </c>
      <c r="CX41" s="114">
        <v>3.25</v>
      </c>
      <c r="CZ41" s="166" t="str">
        <f t="shared" si="17"/>
        <v/>
      </c>
      <c r="DA41" s="166">
        <f t="shared" si="18"/>
        <v>0</v>
      </c>
      <c r="DC41" s="62" t="s">
        <v>46</v>
      </c>
      <c r="DD41" s="62">
        <f t="shared" si="19"/>
        <v>0</v>
      </c>
      <c r="DM41" s="62" t="s">
        <v>79</v>
      </c>
      <c r="DN41" s="62">
        <f t="shared" si="37"/>
        <v>0</v>
      </c>
      <c r="DO41" s="62"/>
      <c r="DR41" s="71">
        <f t="shared" si="8"/>
        <v>0</v>
      </c>
      <c r="DS41" s="62">
        <f t="shared" si="24"/>
        <v>0</v>
      </c>
      <c r="DT41" s="163">
        <f t="shared" si="9"/>
        <v>0</v>
      </c>
      <c r="DU41" s="163">
        <f t="shared" si="10"/>
        <v>0</v>
      </c>
      <c r="DV41" s="206"/>
      <c r="DW41" s="54"/>
      <c r="DX41" s="54"/>
      <c r="DY41" s="54"/>
    </row>
    <row r="42" spans="1:129" ht="15">
      <c r="A42" s="350" t="str">
        <f t="shared" si="39"/>
        <v/>
      </c>
      <c r="B42" s="363"/>
      <c r="C42" s="521"/>
      <c r="D42" s="521"/>
      <c r="E42" s="363"/>
      <c r="F42" s="357"/>
      <c r="G42" s="44" t="str">
        <f t="shared" si="33"/>
        <v>---</v>
      </c>
      <c r="H42" s="8"/>
      <c r="I42" s="479"/>
      <c r="J42" s="479"/>
      <c r="K42" s="521"/>
      <c r="L42" s="521"/>
      <c r="M42" s="521"/>
      <c r="N42" s="521"/>
      <c r="O42" s="521"/>
      <c r="P42" s="521"/>
      <c r="Q42" s="521"/>
      <c r="R42" s="521"/>
      <c r="S42" s="487" t="str">
        <f t="shared" si="13"/>
        <v/>
      </c>
      <c r="T42" s="488"/>
      <c r="U42" s="16"/>
      <c r="V42" s="16"/>
      <c r="W42" s="16"/>
      <c r="X42" s="16"/>
      <c r="Y42" s="26"/>
      <c r="Z42" s="14"/>
      <c r="AA42" s="383"/>
      <c r="AB42" s="385"/>
      <c r="AC42" s="15"/>
      <c r="AD42" s="3"/>
      <c r="AE42" s="223"/>
      <c r="AF42" s="3"/>
      <c r="AG42" s="3"/>
      <c r="AH42" s="1">
        <f t="shared" si="48"/>
        <v>0</v>
      </c>
      <c r="AI42" s="245" t="str">
        <f t="shared" si="38"/>
        <v>błąd</v>
      </c>
      <c r="AJ42" s="245" t="e">
        <f t="shared" si="49"/>
        <v>#VALUE!</v>
      </c>
      <c r="AL42" s="247" t="s">
        <v>34</v>
      </c>
      <c r="AM42" s="7" t="s">
        <v>1180</v>
      </c>
      <c r="AN42" s="26"/>
      <c r="AO42" s="26"/>
      <c r="AP42" s="26"/>
      <c r="AQ42" s="26"/>
      <c r="AY42" s="62" t="s">
        <v>330</v>
      </c>
      <c r="AZ42" s="62">
        <v>173</v>
      </c>
      <c r="BA42" s="62">
        <v>173</v>
      </c>
      <c r="BB42" s="62">
        <v>208</v>
      </c>
      <c r="BD42" s="184" t="s">
        <v>767</v>
      </c>
      <c r="BE42" s="184" t="s">
        <v>35</v>
      </c>
      <c r="BG42" s="195" t="s">
        <v>341</v>
      </c>
      <c r="BH42" s="193">
        <v>2.0480000000000002E-2</v>
      </c>
      <c r="BI42" s="184">
        <f t="shared" si="45"/>
        <v>0</v>
      </c>
      <c r="BJ42" s="194">
        <f t="shared" si="1"/>
        <v>0</v>
      </c>
      <c r="BK42" s="61">
        <v>1</v>
      </c>
      <c r="BN42" s="61" t="s">
        <v>777</v>
      </c>
      <c r="BQ42" s="61" t="s">
        <v>777</v>
      </c>
      <c r="BR42" s="62" t="s">
        <v>212</v>
      </c>
      <c r="BW42" s="102" t="s">
        <v>0</v>
      </c>
      <c r="BX42" s="70" t="s">
        <v>236</v>
      </c>
      <c r="BY42" s="62">
        <f t="shared" si="2"/>
        <v>0</v>
      </c>
      <c r="BZ42" s="54"/>
      <c r="CA42" s="54"/>
      <c r="CF42" s="201">
        <f t="shared" si="6"/>
        <v>0</v>
      </c>
      <c r="CG42" s="62">
        <f t="shared" si="15"/>
        <v>0</v>
      </c>
      <c r="CH42" s="202">
        <f t="shared" si="16"/>
        <v>0</v>
      </c>
      <c r="CP42" s="232" t="s">
        <v>229</v>
      </c>
      <c r="CQ42" s="233" t="str">
        <f t="shared" si="47"/>
        <v>05. Zielony 6020</v>
      </c>
      <c r="CV42" s="184" t="s">
        <v>768</v>
      </c>
      <c r="CW42" s="114">
        <v>2.6</v>
      </c>
      <c r="CX42" s="114">
        <v>3.2</v>
      </c>
      <c r="CZ42" s="166" t="str">
        <f t="shared" si="17"/>
        <v/>
      </c>
      <c r="DA42" s="166">
        <f t="shared" si="18"/>
        <v>0</v>
      </c>
      <c r="DC42" s="62" t="s">
        <v>39</v>
      </c>
      <c r="DD42" s="62">
        <f t="shared" si="19"/>
        <v>0</v>
      </c>
      <c r="DM42" s="62" t="s">
        <v>158</v>
      </c>
      <c r="DN42" s="62">
        <f t="shared" si="37"/>
        <v>0</v>
      </c>
      <c r="DO42" s="62"/>
      <c r="DR42" s="71">
        <f t="shared" si="8"/>
        <v>0</v>
      </c>
      <c r="DS42" s="62">
        <f t="shared" si="24"/>
        <v>0</v>
      </c>
      <c r="DT42" s="163">
        <f t="shared" si="9"/>
        <v>0</v>
      </c>
      <c r="DU42" s="163">
        <f t="shared" si="10"/>
        <v>0</v>
      </c>
      <c r="DV42" s="206"/>
      <c r="DW42" s="54"/>
      <c r="DX42" s="54"/>
      <c r="DY42" s="54"/>
    </row>
    <row r="43" spans="1:129" ht="15">
      <c r="A43" s="351" t="str">
        <f t="shared" si="39"/>
        <v/>
      </c>
      <c r="B43" s="362"/>
      <c r="C43" s="520"/>
      <c r="D43" s="520"/>
      <c r="E43" s="362"/>
      <c r="F43" s="356"/>
      <c r="G43" s="43" t="str">
        <f t="shared" si="33"/>
        <v>---</v>
      </c>
      <c r="H43" s="22"/>
      <c r="I43" s="535"/>
      <c r="J43" s="535"/>
      <c r="K43" s="520"/>
      <c r="L43" s="520"/>
      <c r="M43" s="520"/>
      <c r="N43" s="520"/>
      <c r="O43" s="520"/>
      <c r="P43" s="520"/>
      <c r="Q43" s="520"/>
      <c r="R43" s="520"/>
      <c r="S43" s="525" t="str">
        <f t="shared" si="13"/>
        <v/>
      </c>
      <c r="T43" s="526"/>
      <c r="U43" s="16"/>
      <c r="V43" s="16"/>
      <c r="W43" s="16"/>
      <c r="X43" s="16"/>
      <c r="Y43" s="26"/>
      <c r="Z43" s="14"/>
      <c r="AA43" s="384"/>
      <c r="AB43" s="45"/>
      <c r="AC43" s="15"/>
      <c r="AD43" s="3"/>
      <c r="AE43" s="223"/>
      <c r="AF43" s="3"/>
      <c r="AG43" s="3"/>
      <c r="AH43" s="1">
        <f t="shared" si="48"/>
        <v>0</v>
      </c>
      <c r="AI43" s="245" t="str">
        <f t="shared" si="38"/>
        <v>błąd</v>
      </c>
      <c r="AJ43" s="245" t="e">
        <f t="shared" si="49"/>
        <v>#VALUE!</v>
      </c>
      <c r="AL43" s="247" t="s">
        <v>36</v>
      </c>
      <c r="AM43" s="7" t="s">
        <v>1180</v>
      </c>
      <c r="AN43" s="26"/>
      <c r="AO43" s="26"/>
      <c r="AP43" s="26"/>
      <c r="AQ43" s="26"/>
      <c r="AY43" s="62" t="s">
        <v>336</v>
      </c>
      <c r="AZ43" s="62">
        <v>410</v>
      </c>
      <c r="BA43" s="62">
        <v>410</v>
      </c>
      <c r="BB43" s="62">
        <v>410</v>
      </c>
      <c r="BD43" s="184" t="s">
        <v>766</v>
      </c>
      <c r="BE43" s="184" t="s">
        <v>35</v>
      </c>
      <c r="BG43" s="195" t="s">
        <v>92</v>
      </c>
      <c r="BH43" s="193">
        <v>0.16719999999999999</v>
      </c>
      <c r="BI43" s="184">
        <f t="shared" si="45"/>
        <v>0</v>
      </c>
      <c r="BJ43" s="194">
        <f t="shared" si="1"/>
        <v>0</v>
      </c>
      <c r="BK43" s="61">
        <v>10</v>
      </c>
      <c r="BL43" s="61" t="str">
        <f>IF(OR($AG$7=1,$AG$7=3,$AG$7=5,$AG$7=7),"uzupełnij dane kontrahenta",IF(OR($AG$7=2,$AG$7=6),"uzupełnij datę zamówienia",IF(OR($AG$7=4,),"uzupełnij numer zamówienia",BM43)))</f>
        <v>uzupełnij dane kontrahenta</v>
      </c>
      <c r="BM43" s="63" t="s">
        <v>708</v>
      </c>
      <c r="BN43" s="61" t="s">
        <v>777</v>
      </c>
      <c r="BO43" s="62" t="s">
        <v>833</v>
      </c>
      <c r="BQ43" s="61" t="s">
        <v>777</v>
      </c>
      <c r="BR43" s="62" t="s">
        <v>211</v>
      </c>
      <c r="BW43" s="102" t="s">
        <v>0</v>
      </c>
      <c r="BX43" s="70" t="s">
        <v>237</v>
      </c>
      <c r="BY43" s="62">
        <f t="shared" si="2"/>
        <v>0</v>
      </c>
      <c r="BZ43" s="54"/>
      <c r="CA43" s="54"/>
      <c r="CF43" s="201">
        <f t="shared" si="6"/>
        <v>0</v>
      </c>
      <c r="CG43" s="62">
        <f t="shared" si="15"/>
        <v>0</v>
      </c>
      <c r="CH43" s="202">
        <f t="shared" si="16"/>
        <v>0</v>
      </c>
      <c r="CP43" s="232" t="s">
        <v>229</v>
      </c>
      <c r="CQ43" s="233" t="str">
        <f t="shared" si="47"/>
        <v>06. Czarny 9005</v>
      </c>
      <c r="CS43" s="232"/>
      <c r="CT43" s="233"/>
      <c r="CV43" s="184" t="s">
        <v>769</v>
      </c>
      <c r="CW43" s="114">
        <v>2.65</v>
      </c>
      <c r="CX43" s="114">
        <v>3.25</v>
      </c>
      <c r="CZ43" s="166" t="str">
        <f t="shared" si="17"/>
        <v/>
      </c>
      <c r="DA43" s="166">
        <f t="shared" si="18"/>
        <v>0</v>
      </c>
      <c r="DC43" s="62" t="s">
        <v>40</v>
      </c>
      <c r="DD43" s="62">
        <f t="shared" si="19"/>
        <v>0</v>
      </c>
      <c r="DM43" s="62" t="s">
        <v>155</v>
      </c>
      <c r="DN43" s="62">
        <f t="shared" si="37"/>
        <v>0</v>
      </c>
      <c r="DO43" s="62"/>
      <c r="DR43" s="71">
        <f t="shared" si="8"/>
        <v>0</v>
      </c>
      <c r="DS43" s="62">
        <f t="shared" si="24"/>
        <v>0</v>
      </c>
      <c r="DT43" s="163">
        <f t="shared" si="9"/>
        <v>0</v>
      </c>
      <c r="DU43" s="163">
        <f t="shared" si="10"/>
        <v>0</v>
      </c>
      <c r="DV43" s="206"/>
      <c r="DW43" s="54"/>
      <c r="DX43" s="54"/>
      <c r="DY43" s="54"/>
    </row>
    <row r="44" spans="1:129" ht="15">
      <c r="A44" s="350" t="str">
        <f t="shared" si="39"/>
        <v/>
      </c>
      <c r="B44" s="363"/>
      <c r="C44" s="521"/>
      <c r="D44" s="521"/>
      <c r="E44" s="363"/>
      <c r="F44" s="357"/>
      <c r="G44" s="44" t="str">
        <f t="shared" si="33"/>
        <v>---</v>
      </c>
      <c r="H44" s="8"/>
      <c r="I44" s="479"/>
      <c r="J44" s="479"/>
      <c r="K44" s="521"/>
      <c r="L44" s="521"/>
      <c r="M44" s="521"/>
      <c r="N44" s="521"/>
      <c r="O44" s="521"/>
      <c r="P44" s="521"/>
      <c r="Q44" s="521"/>
      <c r="R44" s="521"/>
      <c r="S44" s="487" t="str">
        <f t="shared" si="13"/>
        <v/>
      </c>
      <c r="T44" s="488"/>
      <c r="U44" s="16"/>
      <c r="V44" s="16"/>
      <c r="W44" s="16"/>
      <c r="X44" s="16"/>
      <c r="Y44" s="26"/>
      <c r="Z44" s="14"/>
      <c r="AA44" s="383"/>
      <c r="AB44" s="385"/>
      <c r="AC44" s="15"/>
      <c r="AD44" s="3"/>
      <c r="AE44" s="223"/>
      <c r="AF44" s="3"/>
      <c r="AG44" s="3"/>
      <c r="AH44" s="1">
        <f t="shared" si="48"/>
        <v>0</v>
      </c>
      <c r="AI44" s="245" t="str">
        <f t="shared" si="38"/>
        <v>błąd</v>
      </c>
      <c r="AJ44" s="245" t="e">
        <f t="shared" si="49"/>
        <v>#VALUE!</v>
      </c>
      <c r="AL44" s="247" t="s">
        <v>37</v>
      </c>
      <c r="AM44" s="7" t="s">
        <v>1180</v>
      </c>
      <c r="AN44" s="26"/>
      <c r="AO44" s="26"/>
      <c r="AP44" s="26"/>
      <c r="AQ44" s="26"/>
      <c r="AY44" s="62" t="s">
        <v>337</v>
      </c>
      <c r="AZ44" s="62">
        <v>275</v>
      </c>
      <c r="BA44" s="62">
        <v>365</v>
      </c>
      <c r="BB44" s="62">
        <v>410</v>
      </c>
      <c r="BD44" s="184" t="s">
        <v>768</v>
      </c>
      <c r="BE44" s="184" t="s">
        <v>35</v>
      </c>
      <c r="BG44" s="195" t="s">
        <v>343</v>
      </c>
      <c r="BH44" s="193">
        <v>4.9000000000000002E-2</v>
      </c>
      <c r="BI44" s="184">
        <f t="shared" si="45"/>
        <v>0</v>
      </c>
      <c r="BJ44" s="194">
        <f t="shared" si="1"/>
        <v>0</v>
      </c>
      <c r="BK44" s="61">
        <v>12</v>
      </c>
      <c r="BN44" s="61" t="s">
        <v>777</v>
      </c>
      <c r="BO44" s="62" t="s">
        <v>834</v>
      </c>
      <c r="BQ44" s="61" t="s">
        <v>777</v>
      </c>
      <c r="BR44" s="62"/>
      <c r="BW44" s="102" t="s">
        <v>0</v>
      </c>
      <c r="BX44" s="70" t="s">
        <v>238</v>
      </c>
      <c r="BY44" s="62">
        <f t="shared" si="2"/>
        <v>0</v>
      </c>
      <c r="BZ44" s="54"/>
      <c r="CA44" s="54"/>
      <c r="CF44" s="201">
        <f t="shared" si="6"/>
        <v>0</v>
      </c>
      <c r="CG44" s="62">
        <f t="shared" si="15"/>
        <v>0</v>
      </c>
      <c r="CH44" s="202">
        <f t="shared" si="16"/>
        <v>0</v>
      </c>
      <c r="CP44" s="232" t="s">
        <v>229</v>
      </c>
      <c r="CQ44" s="233" t="str">
        <f t="shared" si="47"/>
        <v>07. Ceglasty 8004</v>
      </c>
      <c r="CV44" s="184" t="s">
        <v>767</v>
      </c>
      <c r="CW44" s="114">
        <v>1.65</v>
      </c>
      <c r="CX44" s="114">
        <v>2.25</v>
      </c>
      <c r="CZ44" s="166" t="str">
        <f t="shared" si="17"/>
        <v/>
      </c>
      <c r="DA44" s="166">
        <f t="shared" si="18"/>
        <v>0</v>
      </c>
      <c r="DC44" s="62" t="s">
        <v>41</v>
      </c>
      <c r="DD44" s="62">
        <f t="shared" si="19"/>
        <v>0</v>
      </c>
      <c r="DM44" s="62" t="s">
        <v>156</v>
      </c>
      <c r="DN44" s="62">
        <f t="shared" si="37"/>
        <v>0</v>
      </c>
      <c r="DO44" s="62"/>
      <c r="DR44" s="71">
        <f t="shared" si="8"/>
        <v>0</v>
      </c>
      <c r="DS44" s="62">
        <f t="shared" si="24"/>
        <v>0</v>
      </c>
      <c r="DT44" s="163">
        <f t="shared" si="9"/>
        <v>0</v>
      </c>
      <c r="DU44" s="163">
        <f t="shared" si="10"/>
        <v>0</v>
      </c>
      <c r="DV44" s="206"/>
      <c r="DW44" s="54"/>
      <c r="DX44" s="54"/>
      <c r="DY44" s="54"/>
    </row>
    <row r="45" spans="1:129" ht="15">
      <c r="A45" s="351" t="str">
        <f t="shared" si="39"/>
        <v/>
      </c>
      <c r="B45" s="362"/>
      <c r="C45" s="520"/>
      <c r="D45" s="520"/>
      <c r="E45" s="362"/>
      <c r="F45" s="356"/>
      <c r="G45" s="43" t="str">
        <f t="shared" si="33"/>
        <v>---</v>
      </c>
      <c r="H45" s="22"/>
      <c r="I45" s="535"/>
      <c r="J45" s="535"/>
      <c r="K45" s="520"/>
      <c r="L45" s="520"/>
      <c r="M45" s="520"/>
      <c r="N45" s="520"/>
      <c r="O45" s="520"/>
      <c r="P45" s="520"/>
      <c r="Q45" s="520"/>
      <c r="R45" s="520"/>
      <c r="S45" s="525" t="str">
        <f t="shared" si="13"/>
        <v/>
      </c>
      <c r="T45" s="526"/>
      <c r="U45" s="16"/>
      <c r="V45" s="16"/>
      <c r="W45" s="16"/>
      <c r="X45" s="16"/>
      <c r="Y45" s="26"/>
      <c r="Z45" s="14"/>
      <c r="AA45" s="384"/>
      <c r="AB45" s="45"/>
      <c r="AC45" s="15"/>
      <c r="AD45" s="3"/>
      <c r="AE45" s="223"/>
      <c r="AF45" s="3"/>
      <c r="AG45" s="3"/>
      <c r="AH45" s="1">
        <f t="shared" si="48"/>
        <v>0</v>
      </c>
      <c r="AI45" s="245" t="str">
        <f t="shared" si="38"/>
        <v>błąd</v>
      </c>
      <c r="AJ45" s="245" t="e">
        <f t="shared" si="49"/>
        <v>#VALUE!</v>
      </c>
      <c r="AL45" s="247" t="s">
        <v>38</v>
      </c>
      <c r="AM45" s="7" t="s">
        <v>1180</v>
      </c>
      <c r="AN45" s="26"/>
      <c r="AO45" s="26"/>
      <c r="AP45" s="26"/>
      <c r="AQ45" s="26"/>
      <c r="AY45" s="62" t="s">
        <v>88</v>
      </c>
      <c r="AZ45" s="62">
        <v>265</v>
      </c>
      <c r="BA45" s="62">
        <v>660</v>
      </c>
      <c r="BB45" s="62">
        <v>430</v>
      </c>
      <c r="BD45" s="184" t="s">
        <v>769</v>
      </c>
      <c r="BE45" s="184" t="s">
        <v>35</v>
      </c>
      <c r="BG45" s="195" t="s">
        <v>344</v>
      </c>
      <c r="BH45" s="193">
        <v>1.9800000000000002E-2</v>
      </c>
      <c r="BI45" s="184">
        <f t="shared" si="45"/>
        <v>0</v>
      </c>
      <c r="BJ45" s="194">
        <f t="shared" si="1"/>
        <v>0</v>
      </c>
      <c r="BK45" s="61">
        <v>1</v>
      </c>
      <c r="BN45" s="61" t="s">
        <v>777</v>
      </c>
      <c r="BO45" s="62" t="s">
        <v>1181</v>
      </c>
      <c r="BQ45" s="61" t="s">
        <v>777</v>
      </c>
      <c r="BR45" s="122" t="s">
        <v>822</v>
      </c>
      <c r="BW45" s="102" t="s">
        <v>0</v>
      </c>
      <c r="BX45" s="70" t="s">
        <v>239</v>
      </c>
      <c r="BY45" s="62">
        <f t="shared" si="2"/>
        <v>0</v>
      </c>
      <c r="BZ45" s="54"/>
      <c r="CA45" s="54"/>
      <c r="CF45" s="201">
        <f t="shared" si="6"/>
        <v>0</v>
      </c>
      <c r="CG45" s="62">
        <f t="shared" si="15"/>
        <v>0</v>
      </c>
      <c r="CH45" s="202">
        <f t="shared" si="16"/>
        <v>0</v>
      </c>
      <c r="CP45" s="232" t="s">
        <v>229</v>
      </c>
      <c r="CQ45" s="233" t="str">
        <f t="shared" si="47"/>
        <v>08. Antracyt 7021</v>
      </c>
      <c r="CV45" s="184" t="s">
        <v>766</v>
      </c>
      <c r="CW45" s="114">
        <v>1.65</v>
      </c>
      <c r="CX45" s="114">
        <v>2.25</v>
      </c>
      <c r="CZ45" s="166" t="str">
        <f t="shared" si="17"/>
        <v/>
      </c>
      <c r="DA45" s="166">
        <f t="shared" si="18"/>
        <v>0</v>
      </c>
      <c r="DC45" s="62" t="s">
        <v>42</v>
      </c>
      <c r="DD45" s="62">
        <f t="shared" si="19"/>
        <v>0</v>
      </c>
      <c r="DM45" s="62" t="s">
        <v>380</v>
      </c>
      <c r="DN45" s="62">
        <f t="shared" si="37"/>
        <v>0</v>
      </c>
      <c r="DO45" s="62"/>
      <c r="DR45" s="71">
        <f t="shared" si="8"/>
        <v>0</v>
      </c>
      <c r="DS45" s="62">
        <f t="shared" si="24"/>
        <v>0</v>
      </c>
      <c r="DT45" s="163">
        <f t="shared" si="9"/>
        <v>0</v>
      </c>
      <c r="DU45" s="163">
        <f t="shared" si="10"/>
        <v>0</v>
      </c>
      <c r="DV45" s="206"/>
      <c r="DW45" s="54"/>
      <c r="DX45" s="54"/>
      <c r="DY45" s="54"/>
    </row>
    <row r="46" spans="1:129" ht="15">
      <c r="A46" s="350" t="str">
        <f t="shared" si="39"/>
        <v/>
      </c>
      <c r="B46" s="363"/>
      <c r="C46" s="521"/>
      <c r="D46" s="521"/>
      <c r="E46" s="363"/>
      <c r="F46" s="357"/>
      <c r="G46" s="44" t="str">
        <f t="shared" si="33"/>
        <v>---</v>
      </c>
      <c r="H46" s="8"/>
      <c r="I46" s="479"/>
      <c r="J46" s="479"/>
      <c r="K46" s="521"/>
      <c r="L46" s="521"/>
      <c r="M46" s="521"/>
      <c r="N46" s="521"/>
      <c r="O46" s="521"/>
      <c r="P46" s="521"/>
      <c r="Q46" s="521"/>
      <c r="R46" s="521"/>
      <c r="S46" s="487" t="str">
        <f t="shared" si="13"/>
        <v/>
      </c>
      <c r="T46" s="488"/>
      <c r="U46" s="16"/>
      <c r="V46" s="16"/>
      <c r="W46" s="16"/>
      <c r="X46" s="16"/>
      <c r="Y46" s="26"/>
      <c r="Z46" s="14"/>
      <c r="AA46" s="383"/>
      <c r="AB46" s="385"/>
      <c r="AC46" s="15"/>
      <c r="AD46" s="3"/>
      <c r="AE46" s="223"/>
      <c r="AF46" s="3"/>
      <c r="AG46" s="3"/>
      <c r="AH46" s="1">
        <f t="shared" si="48"/>
        <v>0</v>
      </c>
      <c r="AI46" s="245" t="str">
        <f t="shared" si="38"/>
        <v>błąd</v>
      </c>
      <c r="AJ46" s="245" t="e">
        <f t="shared" si="49"/>
        <v>#VALUE!</v>
      </c>
      <c r="AL46" s="247" t="s">
        <v>71</v>
      </c>
      <c r="AM46" s="7" t="s">
        <v>1180</v>
      </c>
      <c r="AN46" s="26"/>
      <c r="AO46" s="26"/>
      <c r="AP46" s="26"/>
      <c r="AQ46" s="26"/>
      <c r="AY46" s="62" t="s">
        <v>338</v>
      </c>
      <c r="AZ46" s="62">
        <v>625</v>
      </c>
      <c r="BA46" s="62">
        <v>625</v>
      </c>
      <c r="BB46" s="62">
        <v>395</v>
      </c>
      <c r="BD46" s="184" t="s">
        <v>764</v>
      </c>
      <c r="BE46" s="184" t="s">
        <v>35</v>
      </c>
      <c r="BG46" s="195" t="s">
        <v>345</v>
      </c>
      <c r="BH46" s="193">
        <v>1.0999999999999999E-2</v>
      </c>
      <c r="BI46" s="184">
        <f t="shared" si="45"/>
        <v>0</v>
      </c>
      <c r="BJ46" s="194">
        <f t="shared" si="1"/>
        <v>0</v>
      </c>
      <c r="BK46" s="61">
        <v>1</v>
      </c>
      <c r="BN46" s="61" t="s">
        <v>777</v>
      </c>
      <c r="BO46" s="62" t="s">
        <v>836</v>
      </c>
      <c r="BQ46" s="61" t="s">
        <v>777</v>
      </c>
      <c r="BR46" s="62"/>
      <c r="BW46" s="102" t="s">
        <v>0</v>
      </c>
      <c r="BX46" s="70" t="s">
        <v>240</v>
      </c>
      <c r="BY46" s="62">
        <f t="shared" si="2"/>
        <v>0</v>
      </c>
      <c r="BZ46" s="54"/>
      <c r="CA46" s="54"/>
      <c r="CF46" s="201">
        <f t="shared" si="6"/>
        <v>0</v>
      </c>
      <c r="CG46" s="62">
        <f t="shared" si="15"/>
        <v>0</v>
      </c>
      <c r="CH46" s="202">
        <f t="shared" si="16"/>
        <v>0</v>
      </c>
      <c r="CP46" s="232" t="s">
        <v>229</v>
      </c>
      <c r="CQ46" s="233" t="str">
        <f>CC16</f>
        <v>10. Brązowy 8019</v>
      </c>
      <c r="CV46" s="184" t="s">
        <v>764</v>
      </c>
      <c r="CW46" s="114">
        <v>1.9</v>
      </c>
      <c r="CX46" s="114">
        <v>2.5</v>
      </c>
      <c r="CZ46" s="166" t="str">
        <f t="shared" si="17"/>
        <v/>
      </c>
      <c r="DA46" s="166">
        <f t="shared" si="18"/>
        <v>0</v>
      </c>
      <c r="DC46" s="62" t="s">
        <v>47</v>
      </c>
      <c r="DD46" s="62">
        <f t="shared" si="19"/>
        <v>0</v>
      </c>
      <c r="DM46" s="62" t="s">
        <v>985</v>
      </c>
      <c r="DN46" s="62">
        <f t="shared" si="37"/>
        <v>0</v>
      </c>
      <c r="DO46" s="62"/>
      <c r="DR46" s="71">
        <f t="shared" si="8"/>
        <v>0</v>
      </c>
      <c r="DS46" s="62">
        <f t="shared" si="24"/>
        <v>0</v>
      </c>
      <c r="DT46" s="163">
        <f t="shared" si="9"/>
        <v>0</v>
      </c>
      <c r="DU46" s="163">
        <f t="shared" si="10"/>
        <v>0</v>
      </c>
      <c r="DV46" s="206"/>
      <c r="DW46" s="54"/>
      <c r="DX46" s="54"/>
      <c r="DY46" s="54"/>
    </row>
    <row r="47" spans="1:129" ht="15">
      <c r="A47" s="351" t="str">
        <f t="shared" si="39"/>
        <v/>
      </c>
      <c r="B47" s="362"/>
      <c r="C47" s="520"/>
      <c r="D47" s="520"/>
      <c r="E47" s="362"/>
      <c r="F47" s="356"/>
      <c r="G47" s="43" t="str">
        <f t="shared" si="33"/>
        <v>---</v>
      </c>
      <c r="H47" s="22"/>
      <c r="I47" s="535"/>
      <c r="J47" s="535"/>
      <c r="K47" s="520"/>
      <c r="L47" s="520"/>
      <c r="M47" s="520"/>
      <c r="N47" s="520"/>
      <c r="O47" s="520"/>
      <c r="P47" s="520"/>
      <c r="Q47" s="520"/>
      <c r="R47" s="520"/>
      <c r="S47" s="525" t="str">
        <f t="shared" si="13"/>
        <v/>
      </c>
      <c r="T47" s="526"/>
      <c r="U47" s="16"/>
      <c r="V47" s="16"/>
      <c r="W47" s="16"/>
      <c r="X47" s="16"/>
      <c r="Y47" s="26"/>
      <c r="Z47" s="14"/>
      <c r="AA47" s="384"/>
      <c r="AB47" s="45"/>
      <c r="AC47" s="15"/>
      <c r="AD47" s="3"/>
      <c r="AE47" s="223"/>
      <c r="AF47" s="3"/>
      <c r="AG47" s="3"/>
      <c r="AH47" s="1">
        <f t="shared" si="48"/>
        <v>0</v>
      </c>
      <c r="AI47" s="245" t="str">
        <f t="shared" si="38"/>
        <v>błąd</v>
      </c>
      <c r="AJ47" s="245" t="e">
        <f t="shared" si="49"/>
        <v>#VALUE!</v>
      </c>
      <c r="AL47" s="247" t="s">
        <v>66</v>
      </c>
      <c r="AM47" s="7" t="s">
        <v>1180</v>
      </c>
      <c r="AN47" s="26"/>
      <c r="AO47" s="26"/>
      <c r="AP47" s="26"/>
      <c r="AQ47" s="26"/>
      <c r="AY47" s="62" t="s">
        <v>339</v>
      </c>
      <c r="AZ47" s="62">
        <v>505</v>
      </c>
      <c r="BA47" s="62">
        <v>505</v>
      </c>
      <c r="BB47" s="62">
        <v>440</v>
      </c>
      <c r="BD47" s="114" t="s">
        <v>765</v>
      </c>
      <c r="BE47" s="184" t="s">
        <v>35</v>
      </c>
      <c r="BG47" s="195" t="s">
        <v>1135</v>
      </c>
      <c r="BH47" s="193">
        <v>0.06</v>
      </c>
      <c r="BI47" s="184">
        <f t="shared" si="45"/>
        <v>0</v>
      </c>
      <c r="BJ47" s="194">
        <f t="shared" si="1"/>
        <v>0</v>
      </c>
      <c r="BK47" s="61">
        <v>1</v>
      </c>
      <c r="BN47" s="213" t="s">
        <v>777</v>
      </c>
      <c r="BO47" s="214" t="s">
        <v>837</v>
      </c>
      <c r="BQ47" s="61" t="s">
        <v>777</v>
      </c>
      <c r="BR47" s="62" t="s">
        <v>198</v>
      </c>
      <c r="BW47" s="102" t="s">
        <v>0</v>
      </c>
      <c r="BX47" s="70" t="s">
        <v>1592</v>
      </c>
      <c r="BY47" s="62">
        <f t="shared" si="2"/>
        <v>0</v>
      </c>
      <c r="BZ47" s="54"/>
      <c r="CA47" s="54"/>
      <c r="CF47" s="201">
        <f t="shared" si="6"/>
        <v>0</v>
      </c>
      <c r="CG47" s="62">
        <f t="shared" si="15"/>
        <v>0</v>
      </c>
      <c r="CH47" s="202">
        <f t="shared" si="16"/>
        <v>0</v>
      </c>
      <c r="CP47" s="232"/>
      <c r="CQ47" s="166"/>
      <c r="CV47" s="184" t="s">
        <v>765</v>
      </c>
      <c r="CW47" s="114">
        <v>1.9</v>
      </c>
      <c r="CX47" s="114">
        <v>2.5</v>
      </c>
      <c r="CZ47" s="166" t="str">
        <f t="shared" si="17"/>
        <v/>
      </c>
      <c r="DA47" s="166">
        <f t="shared" si="18"/>
        <v>0</v>
      </c>
      <c r="DC47" s="62" t="s">
        <v>48</v>
      </c>
      <c r="DD47" s="62">
        <f t="shared" si="19"/>
        <v>0</v>
      </c>
      <c r="DM47" s="62" t="s">
        <v>986</v>
      </c>
      <c r="DN47" s="62">
        <f t="shared" si="37"/>
        <v>0</v>
      </c>
      <c r="DO47" s="62"/>
      <c r="DR47" s="71">
        <f t="shared" si="8"/>
        <v>0</v>
      </c>
      <c r="DS47" s="62">
        <f t="shared" si="24"/>
        <v>0</v>
      </c>
      <c r="DT47" s="163">
        <f t="shared" si="9"/>
        <v>0</v>
      </c>
      <c r="DU47" s="163">
        <f t="shared" si="10"/>
        <v>0</v>
      </c>
      <c r="DV47" s="206"/>
      <c r="DW47" s="54"/>
      <c r="DX47" s="54"/>
      <c r="DY47" s="54"/>
    </row>
    <row r="48" spans="1:129" ht="15">
      <c r="A48" s="350" t="str">
        <f t="shared" si="39"/>
        <v/>
      </c>
      <c r="B48" s="363"/>
      <c r="C48" s="521"/>
      <c r="D48" s="521"/>
      <c r="E48" s="363"/>
      <c r="F48" s="357"/>
      <c r="G48" s="44" t="str">
        <f t="shared" si="33"/>
        <v>---</v>
      </c>
      <c r="H48" s="8"/>
      <c r="I48" s="479"/>
      <c r="J48" s="479"/>
      <c r="K48" s="521"/>
      <c r="L48" s="521"/>
      <c r="M48" s="521"/>
      <c r="N48" s="521"/>
      <c r="O48" s="521"/>
      <c r="P48" s="521"/>
      <c r="Q48" s="521"/>
      <c r="R48" s="521"/>
      <c r="S48" s="487" t="str">
        <f t="shared" si="13"/>
        <v/>
      </c>
      <c r="T48" s="488"/>
      <c r="U48" s="16"/>
      <c r="V48" s="16"/>
      <c r="W48" s="16"/>
      <c r="X48" s="16"/>
      <c r="Y48" s="26"/>
      <c r="Z48" s="14"/>
      <c r="AA48" s="383"/>
      <c r="AB48" s="385"/>
      <c r="AC48" s="15"/>
      <c r="AD48" s="3"/>
      <c r="AE48" s="223"/>
      <c r="AF48" s="3"/>
      <c r="AG48" s="3"/>
      <c r="AH48" s="1">
        <f t="shared" si="48"/>
        <v>0</v>
      </c>
      <c r="AI48" s="245" t="str">
        <f t="shared" si="38"/>
        <v>błąd</v>
      </c>
      <c r="AJ48" s="245" t="e">
        <f t="shared" si="49"/>
        <v>#VALUE!</v>
      </c>
      <c r="AL48" s="247" t="s">
        <v>62</v>
      </c>
      <c r="AM48" s="7" t="s">
        <v>1180</v>
      </c>
      <c r="AN48" s="26"/>
      <c r="AO48" s="26"/>
      <c r="AP48" s="26"/>
      <c r="AQ48" s="26"/>
      <c r="AY48" s="62" t="s">
        <v>340</v>
      </c>
      <c r="AZ48" s="62">
        <v>565</v>
      </c>
      <c r="BA48" s="62">
        <v>565</v>
      </c>
      <c r="BB48" s="62">
        <v>345</v>
      </c>
      <c r="BD48" s="114" t="s">
        <v>34</v>
      </c>
      <c r="BE48" s="184" t="s">
        <v>35</v>
      </c>
      <c r="BG48" s="195" t="s">
        <v>1142</v>
      </c>
      <c r="BH48" s="193">
        <v>4.4699999999999997E-2</v>
      </c>
      <c r="BI48" s="184">
        <f t="shared" si="45"/>
        <v>0</v>
      </c>
      <c r="BJ48" s="194">
        <f>BH48*TRUNC(BI48/BK48)</f>
        <v>0</v>
      </c>
      <c r="BK48" s="61">
        <v>1</v>
      </c>
      <c r="BN48" s="61" t="s">
        <v>777</v>
      </c>
      <c r="BO48" s="62" t="s">
        <v>1364</v>
      </c>
      <c r="BQ48" s="61" t="s">
        <v>777</v>
      </c>
      <c r="BR48" s="62" t="s">
        <v>197</v>
      </c>
      <c r="BW48" s="102" t="s">
        <v>0</v>
      </c>
      <c r="BX48" s="70" t="s">
        <v>241</v>
      </c>
      <c r="BY48" s="62">
        <f t="shared" si="2"/>
        <v>0</v>
      </c>
      <c r="BZ48" s="54"/>
      <c r="CA48" s="54"/>
      <c r="CF48" s="201">
        <f t="shared" si="6"/>
        <v>0</v>
      </c>
      <c r="CG48" s="62">
        <f t="shared" si="15"/>
        <v>0</v>
      </c>
      <c r="CH48" s="202">
        <f t="shared" si="16"/>
        <v>0</v>
      </c>
      <c r="CP48" s="232"/>
      <c r="CQ48" s="233"/>
      <c r="CV48" s="184" t="s">
        <v>770</v>
      </c>
      <c r="CW48" s="114">
        <v>1.55</v>
      </c>
      <c r="CX48" s="114">
        <v>2.2999999999999998</v>
      </c>
      <c r="CZ48" s="166" t="str">
        <f t="shared" si="17"/>
        <v/>
      </c>
      <c r="DA48" s="166">
        <f t="shared" si="18"/>
        <v>0</v>
      </c>
      <c r="DC48" s="62" t="s">
        <v>30</v>
      </c>
      <c r="DD48" s="62">
        <f t="shared" si="19"/>
        <v>0</v>
      </c>
      <c r="DM48" s="62" t="s">
        <v>923</v>
      </c>
      <c r="DN48" s="62">
        <f t="shared" si="37"/>
        <v>0</v>
      </c>
      <c r="DO48" s="62"/>
      <c r="DR48" s="71">
        <f t="shared" si="8"/>
        <v>0</v>
      </c>
      <c r="DS48" s="62">
        <f t="shared" si="24"/>
        <v>0</v>
      </c>
      <c r="DT48" s="163">
        <f t="shared" si="9"/>
        <v>0</v>
      </c>
      <c r="DU48" s="163">
        <f t="shared" si="10"/>
        <v>0</v>
      </c>
      <c r="DV48" s="206"/>
      <c r="DW48" s="54"/>
      <c r="DX48" s="54"/>
      <c r="DY48" s="54"/>
    </row>
    <row r="49" spans="1:129" ht="15" customHeight="1" thickBot="1">
      <c r="A49" s="375" t="str">
        <f t="shared" si="39"/>
        <v/>
      </c>
      <c r="B49" s="376"/>
      <c r="C49" s="534"/>
      <c r="D49" s="534"/>
      <c r="E49" s="376"/>
      <c r="F49" s="377"/>
      <c r="G49" s="378" t="str">
        <f t="shared" si="33"/>
        <v>---</v>
      </c>
      <c r="H49" s="379"/>
      <c r="I49" s="532"/>
      <c r="J49" s="532"/>
      <c r="K49" s="534"/>
      <c r="L49" s="534"/>
      <c r="M49" s="534"/>
      <c r="N49" s="534"/>
      <c r="O49" s="534"/>
      <c r="P49" s="534"/>
      <c r="Q49" s="534"/>
      <c r="R49" s="534"/>
      <c r="S49" s="528" t="str">
        <f t="shared" si="13"/>
        <v/>
      </c>
      <c r="T49" s="529"/>
      <c r="U49" s="16"/>
      <c r="V49" s="16"/>
      <c r="W49" s="16"/>
      <c r="X49" s="16"/>
      <c r="Z49" s="14"/>
      <c r="AA49" s="384"/>
      <c r="AB49" s="45"/>
      <c r="AC49" s="15"/>
      <c r="AD49" s="3"/>
      <c r="AE49" s="223"/>
      <c r="AF49" s="3"/>
      <c r="AG49" s="3"/>
      <c r="AH49" s="1">
        <f t="shared" si="48"/>
        <v>0</v>
      </c>
      <c r="AI49" s="245" t="str">
        <f t="shared" ref="AI49:AI80" si="50">IFERROR(VLOOKUP(AJ49,$AL$1:$AM$495,2,FALSE),"błąd")</f>
        <v>błąd</v>
      </c>
      <c r="AJ49" s="245" t="e">
        <f t="shared" si="49"/>
        <v>#VALUE!</v>
      </c>
      <c r="AL49" s="247" t="s">
        <v>764</v>
      </c>
      <c r="AM49" s="7" t="s">
        <v>1180</v>
      </c>
      <c r="AN49" s="26"/>
      <c r="AO49" s="26"/>
      <c r="AP49" s="26"/>
      <c r="AQ49" s="26"/>
      <c r="AY49" s="62" t="s">
        <v>341</v>
      </c>
      <c r="AZ49" s="62">
        <v>315</v>
      </c>
      <c r="BA49" s="62">
        <v>315</v>
      </c>
      <c r="BB49" s="62">
        <v>190</v>
      </c>
      <c r="BD49" s="114" t="s">
        <v>36</v>
      </c>
      <c r="BE49" s="184" t="s">
        <v>35</v>
      </c>
      <c r="BG49" s="195" t="s">
        <v>1143</v>
      </c>
      <c r="BH49" s="193">
        <v>7.2999999999999995E-2</v>
      </c>
      <c r="BI49" s="184">
        <f t="shared" si="45"/>
        <v>0</v>
      </c>
      <c r="BJ49" s="194">
        <f t="shared" si="1"/>
        <v>0</v>
      </c>
      <c r="BK49" s="61">
        <v>1</v>
      </c>
      <c r="BN49" s="61" t="s">
        <v>777</v>
      </c>
      <c r="BO49" s="62" t="s">
        <v>1365</v>
      </c>
      <c r="BQ49" s="61" t="s">
        <v>777</v>
      </c>
      <c r="BR49" s="62" t="s">
        <v>196</v>
      </c>
      <c r="BW49" s="102" t="s">
        <v>0</v>
      </c>
      <c r="BX49" s="70" t="s">
        <v>242</v>
      </c>
      <c r="BY49" s="62">
        <f t="shared" si="2"/>
        <v>0</v>
      </c>
      <c r="BZ49" s="54"/>
      <c r="CA49" s="54"/>
      <c r="CF49" s="201">
        <f t="shared" si="6"/>
        <v>0</v>
      </c>
      <c r="CG49" s="62">
        <f t="shared" si="15"/>
        <v>0</v>
      </c>
      <c r="CH49" s="202">
        <f t="shared" si="16"/>
        <v>0</v>
      </c>
      <c r="CP49" s="230" t="s">
        <v>230</v>
      </c>
      <c r="CQ49" s="231" t="str">
        <f t="shared" ref="CQ49:CQ55" si="51">CC8</f>
        <v>02. Brązowy 8017</v>
      </c>
      <c r="CV49" s="184" t="s">
        <v>771</v>
      </c>
      <c r="CW49" s="114">
        <v>1.55</v>
      </c>
      <c r="CX49" s="114">
        <v>2.2999999999999998</v>
      </c>
      <c r="CZ49" s="166" t="str">
        <f t="shared" si="17"/>
        <v/>
      </c>
      <c r="DA49" s="166">
        <f t="shared" si="18"/>
        <v>0</v>
      </c>
      <c r="DC49" s="62" t="s">
        <v>31</v>
      </c>
      <c r="DD49" s="62">
        <f t="shared" si="19"/>
        <v>0</v>
      </c>
      <c r="DM49" s="62" t="s">
        <v>924</v>
      </c>
      <c r="DN49" s="62">
        <f t="shared" si="37"/>
        <v>0</v>
      </c>
      <c r="DO49" s="62"/>
      <c r="DR49" s="71">
        <f t="shared" si="8"/>
        <v>0</v>
      </c>
      <c r="DS49" s="62">
        <f t="shared" si="24"/>
        <v>0</v>
      </c>
      <c r="DT49" s="163">
        <f t="shared" si="9"/>
        <v>0</v>
      </c>
      <c r="DU49" s="163">
        <f t="shared" si="10"/>
        <v>0</v>
      </c>
      <c r="DV49" s="206"/>
      <c r="DW49" s="54"/>
      <c r="DX49" s="54"/>
      <c r="DY49" s="54"/>
    </row>
    <row r="50" spans="1:129" ht="15">
      <c r="A50" s="369" t="str">
        <f t="shared" si="39"/>
        <v/>
      </c>
      <c r="B50" s="370"/>
      <c r="C50" s="484"/>
      <c r="D50" s="484"/>
      <c r="E50" s="370"/>
      <c r="F50" s="371"/>
      <c r="G50" s="372" t="str">
        <f t="shared" si="33"/>
        <v>---</v>
      </c>
      <c r="H50" s="373"/>
      <c r="I50" s="533"/>
      <c r="J50" s="533"/>
      <c r="K50" s="484"/>
      <c r="L50" s="484"/>
      <c r="M50" s="484"/>
      <c r="N50" s="484"/>
      <c r="O50" s="484"/>
      <c r="P50" s="484"/>
      <c r="Q50" s="484"/>
      <c r="R50" s="484"/>
      <c r="S50" s="530" t="str">
        <f t="shared" si="13"/>
        <v/>
      </c>
      <c r="T50" s="531"/>
      <c r="U50" s="16"/>
      <c r="V50" s="16"/>
      <c r="W50" s="16"/>
      <c r="X50" s="16"/>
      <c r="Y50" s="482" t="s">
        <v>808</v>
      </c>
      <c r="Z50" s="483"/>
      <c r="AA50" s="383"/>
      <c r="AB50" s="385"/>
      <c r="AC50" s="15"/>
      <c r="AD50" s="3"/>
      <c r="AE50" s="223"/>
      <c r="AF50" s="3"/>
      <c r="AG50" s="3"/>
      <c r="AH50" s="1">
        <f t="shared" si="48"/>
        <v>0</v>
      </c>
      <c r="AI50" s="245" t="str">
        <f t="shared" si="50"/>
        <v>błąd</v>
      </c>
      <c r="AJ50" s="245" t="e">
        <f t="shared" si="49"/>
        <v>#VALUE!</v>
      </c>
      <c r="AL50" s="247" t="s">
        <v>765</v>
      </c>
      <c r="AM50" s="7" t="s">
        <v>1180</v>
      </c>
      <c r="AN50" s="26"/>
      <c r="AO50" s="26"/>
      <c r="AP50" s="26"/>
      <c r="AQ50" s="26"/>
      <c r="AY50" s="62" t="s">
        <v>92</v>
      </c>
      <c r="AZ50" s="62">
        <v>810</v>
      </c>
      <c r="BA50" s="62">
        <v>325</v>
      </c>
      <c r="BB50" s="62">
        <v>595</v>
      </c>
      <c r="BD50" s="114" t="s">
        <v>37</v>
      </c>
      <c r="BE50" s="184" t="s">
        <v>35</v>
      </c>
      <c r="BG50" s="195" t="s">
        <v>1123</v>
      </c>
      <c r="BH50" s="193">
        <v>8.1000000000000003E-2</v>
      </c>
      <c r="BI50" s="184">
        <f t="shared" si="45"/>
        <v>0</v>
      </c>
      <c r="BJ50" s="194">
        <f t="shared" si="1"/>
        <v>0</v>
      </c>
      <c r="BK50" s="61">
        <v>1</v>
      </c>
      <c r="BN50" s="61" t="s">
        <v>777</v>
      </c>
      <c r="BO50" s="62" t="s">
        <v>958</v>
      </c>
      <c r="BQ50" s="61" t="s">
        <v>777</v>
      </c>
      <c r="BR50" s="62" t="s">
        <v>195</v>
      </c>
      <c r="BW50" s="102" t="s">
        <v>0</v>
      </c>
      <c r="BX50" s="70" t="s">
        <v>243</v>
      </c>
      <c r="BY50" s="62">
        <f t="shared" si="2"/>
        <v>0</v>
      </c>
      <c r="BZ50" s="54"/>
      <c r="CA50" s="54"/>
      <c r="CF50" s="201">
        <f t="shared" si="6"/>
        <v>0</v>
      </c>
      <c r="CG50" s="62">
        <f t="shared" si="15"/>
        <v>0</v>
      </c>
      <c r="CH50" s="202">
        <f t="shared" si="16"/>
        <v>0</v>
      </c>
      <c r="CP50" s="237" t="s">
        <v>230</v>
      </c>
      <c r="CQ50" s="233" t="str">
        <f t="shared" si="51"/>
        <v>03. Grafitowy 7024</v>
      </c>
      <c r="CV50" s="184" t="s">
        <v>762</v>
      </c>
      <c r="CW50" s="114">
        <v>1.7</v>
      </c>
      <c r="CX50" s="114">
        <v>2.2999999999999998</v>
      </c>
      <c r="CZ50" s="166" t="str">
        <f t="shared" si="17"/>
        <v/>
      </c>
      <c r="DA50" s="166">
        <f t="shared" si="18"/>
        <v>0</v>
      </c>
      <c r="DC50" s="62" t="s">
        <v>32</v>
      </c>
      <c r="DD50" s="62">
        <f t="shared" si="19"/>
        <v>0</v>
      </c>
      <c r="DM50" s="62" t="s">
        <v>925</v>
      </c>
      <c r="DN50" s="62">
        <f t="shared" si="37"/>
        <v>0</v>
      </c>
      <c r="DO50" s="62"/>
      <c r="DR50" s="71">
        <f t="shared" si="8"/>
        <v>0</v>
      </c>
      <c r="DS50" s="62">
        <f t="shared" si="24"/>
        <v>0</v>
      </c>
      <c r="DT50" s="163">
        <f t="shared" si="9"/>
        <v>0</v>
      </c>
      <c r="DU50" s="163">
        <f t="shared" si="10"/>
        <v>0</v>
      </c>
      <c r="DV50" s="206"/>
      <c r="DW50" s="54"/>
      <c r="DX50" s="54"/>
      <c r="DY50" s="54"/>
    </row>
    <row r="51" spans="1:129" ht="15">
      <c r="A51" s="351" t="str">
        <f t="shared" si="39"/>
        <v/>
      </c>
      <c r="B51" s="362"/>
      <c r="C51" s="520"/>
      <c r="D51" s="520"/>
      <c r="E51" s="362"/>
      <c r="F51" s="356"/>
      <c r="G51" s="43" t="str">
        <f t="shared" si="33"/>
        <v>---</v>
      </c>
      <c r="H51" s="22"/>
      <c r="I51" s="535"/>
      <c r="J51" s="535"/>
      <c r="K51" s="520"/>
      <c r="L51" s="520"/>
      <c r="M51" s="520"/>
      <c r="N51" s="520"/>
      <c r="O51" s="520"/>
      <c r="P51" s="520"/>
      <c r="Q51" s="520"/>
      <c r="R51" s="520"/>
      <c r="S51" s="525" t="str">
        <f t="shared" si="13"/>
        <v/>
      </c>
      <c r="T51" s="526"/>
      <c r="U51" s="16"/>
      <c r="V51" s="16"/>
      <c r="W51" s="16"/>
      <c r="X51" s="16"/>
      <c r="Z51" s="14"/>
      <c r="AA51" s="384"/>
      <c r="AB51" s="45"/>
      <c r="AC51" s="15"/>
      <c r="AD51" s="3"/>
      <c r="AE51" s="223"/>
      <c r="AF51" s="3"/>
      <c r="AG51" s="3"/>
      <c r="AH51" s="1">
        <f t="shared" si="48"/>
        <v>0</v>
      </c>
      <c r="AI51" s="245" t="str">
        <f t="shared" si="50"/>
        <v>błąd</v>
      </c>
      <c r="AJ51" s="245" t="e">
        <f t="shared" si="49"/>
        <v>#VALUE!</v>
      </c>
      <c r="AL51" s="247" t="s">
        <v>73</v>
      </c>
      <c r="AM51" s="7" t="s">
        <v>1180</v>
      </c>
      <c r="AN51" s="26"/>
      <c r="AO51" s="26"/>
      <c r="AP51" s="26"/>
      <c r="AQ51" s="26"/>
      <c r="AY51" s="62" t="s">
        <v>343</v>
      </c>
      <c r="AZ51" s="62">
        <v>530</v>
      </c>
      <c r="BA51" s="62">
        <v>515</v>
      </c>
      <c r="BB51" s="62">
        <v>165</v>
      </c>
      <c r="BD51" s="114" t="s">
        <v>38</v>
      </c>
      <c r="BE51" s="184" t="s">
        <v>35</v>
      </c>
      <c r="BG51" s="195" t="s">
        <v>1129</v>
      </c>
      <c r="BH51" s="193">
        <v>6.0999999999999999E-2</v>
      </c>
      <c r="BI51" s="184">
        <f t="shared" si="45"/>
        <v>0</v>
      </c>
      <c r="BJ51" s="194">
        <f t="shared" si="1"/>
        <v>0</v>
      </c>
      <c r="BK51" s="61">
        <v>1</v>
      </c>
      <c r="BN51" s="61" t="s">
        <v>777</v>
      </c>
      <c r="BO51" s="62" t="s">
        <v>959</v>
      </c>
      <c r="BQ51" s="61" t="s">
        <v>777</v>
      </c>
      <c r="BR51" s="62" t="s">
        <v>194</v>
      </c>
      <c r="BW51" s="102" t="s">
        <v>0</v>
      </c>
      <c r="BX51" s="157" t="s">
        <v>1164</v>
      </c>
      <c r="BY51" s="62">
        <f t="shared" si="2"/>
        <v>0</v>
      </c>
      <c r="BZ51" s="54"/>
      <c r="CA51" s="54"/>
      <c r="CF51" s="201">
        <f t="shared" si="6"/>
        <v>0</v>
      </c>
      <c r="CG51" s="62">
        <f t="shared" si="15"/>
        <v>0</v>
      </c>
      <c r="CH51" s="202">
        <f t="shared" si="16"/>
        <v>0</v>
      </c>
      <c r="CP51" s="237" t="s">
        <v>230</v>
      </c>
      <c r="CQ51" s="233" t="str">
        <f t="shared" si="51"/>
        <v>04. Czerwony 3009</v>
      </c>
      <c r="CV51" s="114" t="s">
        <v>763</v>
      </c>
      <c r="CW51" s="114">
        <v>1.7</v>
      </c>
      <c r="CX51" s="114">
        <v>2.2999999999999998</v>
      </c>
      <c r="CZ51" s="166" t="str">
        <f t="shared" si="17"/>
        <v/>
      </c>
      <c r="DA51" s="166">
        <f t="shared" si="18"/>
        <v>0</v>
      </c>
      <c r="DC51" s="62" t="s">
        <v>33</v>
      </c>
      <c r="DD51" s="62">
        <f t="shared" si="19"/>
        <v>0</v>
      </c>
      <c r="DM51" s="62" t="s">
        <v>926</v>
      </c>
      <c r="DN51" s="62">
        <f t="shared" si="37"/>
        <v>0</v>
      </c>
      <c r="DO51" s="62"/>
      <c r="DR51" s="71">
        <f t="shared" si="8"/>
        <v>0</v>
      </c>
      <c r="DS51" s="62">
        <f t="shared" si="24"/>
        <v>0</v>
      </c>
      <c r="DT51" s="163">
        <f t="shared" si="9"/>
        <v>0</v>
      </c>
      <c r="DU51" s="163">
        <f t="shared" si="10"/>
        <v>0</v>
      </c>
      <c r="DV51" s="206"/>
      <c r="DW51" s="54"/>
      <c r="DX51" s="54"/>
      <c r="DY51" s="54"/>
    </row>
    <row r="52" spans="1:129" ht="15">
      <c r="A52" s="350" t="str">
        <f t="shared" si="39"/>
        <v/>
      </c>
      <c r="B52" s="363"/>
      <c r="C52" s="505"/>
      <c r="D52" s="505"/>
      <c r="E52" s="363"/>
      <c r="F52" s="357"/>
      <c r="G52" s="44" t="str">
        <f t="shared" si="33"/>
        <v>---</v>
      </c>
      <c r="H52" s="8"/>
      <c r="I52" s="479"/>
      <c r="J52" s="479"/>
      <c r="K52" s="521"/>
      <c r="L52" s="521"/>
      <c r="M52" s="521"/>
      <c r="N52" s="521"/>
      <c r="O52" s="521"/>
      <c r="P52" s="521"/>
      <c r="Q52" s="521"/>
      <c r="R52" s="521"/>
      <c r="S52" s="487" t="str">
        <f t="shared" si="13"/>
        <v/>
      </c>
      <c r="T52" s="488"/>
      <c r="U52" s="16"/>
      <c r="V52" s="16"/>
      <c r="W52" s="16"/>
      <c r="X52" s="16"/>
      <c r="Y52" s="26"/>
      <c r="Z52" s="14"/>
      <c r="AA52" s="383"/>
      <c r="AB52" s="385"/>
      <c r="AC52" s="15"/>
      <c r="AD52" s="3"/>
      <c r="AE52" s="223"/>
      <c r="AF52" s="3"/>
      <c r="AG52" s="3"/>
      <c r="AH52" s="1">
        <f t="shared" si="48"/>
        <v>0</v>
      </c>
      <c r="AI52" s="245" t="str">
        <f t="shared" si="50"/>
        <v>błąd</v>
      </c>
      <c r="AJ52" s="245" t="e">
        <f t="shared" si="49"/>
        <v>#VALUE!</v>
      </c>
      <c r="AL52" s="247"/>
      <c r="AM52" s="7"/>
      <c r="AN52" s="26"/>
      <c r="AO52" s="26"/>
      <c r="AP52" s="26"/>
      <c r="AQ52" s="26"/>
      <c r="AY52" s="62" t="s">
        <v>342</v>
      </c>
      <c r="AZ52" s="62">
        <v>525</v>
      </c>
      <c r="BA52" s="62">
        <v>695</v>
      </c>
      <c r="BB52" s="62">
        <v>140</v>
      </c>
      <c r="BD52" s="114" t="s">
        <v>39</v>
      </c>
      <c r="BE52" s="184" t="s">
        <v>35</v>
      </c>
      <c r="BG52" s="195" t="s">
        <v>1133</v>
      </c>
      <c r="BH52" s="114">
        <v>7.9399999999999998E-2</v>
      </c>
      <c r="BI52" s="184">
        <f t="shared" si="45"/>
        <v>0</v>
      </c>
      <c r="BJ52" s="194">
        <f>BH52*TRUNC(BI52/BK52)</f>
        <v>0</v>
      </c>
      <c r="BK52" s="61">
        <v>1</v>
      </c>
      <c r="BN52" s="61" t="s">
        <v>777</v>
      </c>
      <c r="BO52" s="62" t="s">
        <v>960</v>
      </c>
      <c r="BQ52" s="61" t="s">
        <v>777</v>
      </c>
      <c r="BR52" s="62" t="s">
        <v>193</v>
      </c>
      <c r="BW52" s="102" t="s">
        <v>0</v>
      </c>
      <c r="BX52" s="157" t="s">
        <v>1165</v>
      </c>
      <c r="BY52" s="62">
        <f t="shared" si="2"/>
        <v>0</v>
      </c>
      <c r="BZ52" s="54"/>
      <c r="CA52" s="54"/>
      <c r="CF52" s="201">
        <f t="shared" si="6"/>
        <v>0</v>
      </c>
      <c r="CG52" s="62">
        <f t="shared" si="15"/>
        <v>0</v>
      </c>
      <c r="CH52" s="202">
        <f t="shared" si="16"/>
        <v>0</v>
      </c>
      <c r="CP52" s="237" t="s">
        <v>230</v>
      </c>
      <c r="CQ52" s="233" t="str">
        <f t="shared" si="51"/>
        <v>05. Zielony 6020</v>
      </c>
      <c r="CV52" s="114" t="s">
        <v>45</v>
      </c>
      <c r="CW52" s="114">
        <v>2.95</v>
      </c>
      <c r="CX52" s="114">
        <v>3.55</v>
      </c>
      <c r="CZ52" s="166" t="str">
        <f t="shared" si="17"/>
        <v/>
      </c>
      <c r="DA52" s="166">
        <f t="shared" si="18"/>
        <v>0</v>
      </c>
      <c r="DC52" s="62" t="s">
        <v>34</v>
      </c>
      <c r="DD52" s="62">
        <f t="shared" si="19"/>
        <v>0</v>
      </c>
      <c r="DM52" s="62" t="s">
        <v>927</v>
      </c>
      <c r="DN52" s="62">
        <f t="shared" si="37"/>
        <v>0</v>
      </c>
      <c r="DO52" s="62"/>
      <c r="DR52" s="71">
        <f t="shared" si="8"/>
        <v>0</v>
      </c>
      <c r="DS52" s="62">
        <f t="shared" si="24"/>
        <v>0</v>
      </c>
      <c r="DT52" s="163">
        <f t="shared" si="9"/>
        <v>0</v>
      </c>
      <c r="DU52" s="163">
        <f t="shared" si="10"/>
        <v>0</v>
      </c>
      <c r="DV52" s="206"/>
      <c r="DW52" s="54"/>
      <c r="DX52" s="54"/>
      <c r="DY52" s="54"/>
    </row>
    <row r="53" spans="1:129" ht="15">
      <c r="A53" s="351" t="str">
        <f t="shared" si="39"/>
        <v/>
      </c>
      <c r="B53" s="358"/>
      <c r="C53" s="520"/>
      <c r="D53" s="520"/>
      <c r="E53" s="359"/>
      <c r="F53" s="356"/>
      <c r="G53" s="43" t="str">
        <f t="shared" si="33"/>
        <v>---</v>
      </c>
      <c r="H53" s="22"/>
      <c r="I53" s="566"/>
      <c r="J53" s="567"/>
      <c r="K53" s="520"/>
      <c r="L53" s="520"/>
      <c r="M53" s="520"/>
      <c r="N53" s="520"/>
      <c r="O53" s="520"/>
      <c r="P53" s="520"/>
      <c r="Q53" s="520"/>
      <c r="R53" s="520"/>
      <c r="S53" s="525" t="str">
        <f t="shared" si="13"/>
        <v/>
      </c>
      <c r="T53" s="526"/>
      <c r="U53" s="16"/>
      <c r="V53" s="16"/>
      <c r="W53" s="16"/>
      <c r="X53" s="16"/>
      <c r="Y53" s="26"/>
      <c r="Z53" s="14"/>
      <c r="AA53" s="384"/>
      <c r="AB53" s="45"/>
      <c r="AC53" s="15"/>
      <c r="AD53" s="3"/>
      <c r="AE53" s="223"/>
      <c r="AF53" s="3"/>
      <c r="AG53" s="3"/>
      <c r="AH53" s="1">
        <f t="shared" si="48"/>
        <v>0</v>
      </c>
      <c r="AI53" s="245" t="str">
        <f t="shared" si="50"/>
        <v>błąd</v>
      </c>
      <c r="AJ53" s="245" t="e">
        <f t="shared" si="49"/>
        <v>#VALUE!</v>
      </c>
      <c r="AL53" s="247"/>
      <c r="AM53" s="7"/>
      <c r="AN53" s="26"/>
      <c r="AO53" s="26"/>
      <c r="AP53" s="26"/>
      <c r="AQ53" s="26"/>
      <c r="AY53" s="62" t="s">
        <v>344</v>
      </c>
      <c r="AZ53" s="62">
        <v>180</v>
      </c>
      <c r="BA53" s="62">
        <v>180</v>
      </c>
      <c r="BB53" s="62">
        <v>570</v>
      </c>
      <c r="BD53" s="114" t="s">
        <v>40</v>
      </c>
      <c r="BE53" s="184" t="s">
        <v>35</v>
      </c>
      <c r="BG53" s="195" t="s">
        <v>1148</v>
      </c>
      <c r="BH53" s="114">
        <v>0.02</v>
      </c>
      <c r="BI53" s="184">
        <f>SUMIFS($CG$9:$CG$97,$CF$9:$CF$97,BG53)</f>
        <v>0</v>
      </c>
      <c r="BJ53" s="194">
        <f t="shared" si="1"/>
        <v>0</v>
      </c>
      <c r="BK53" s="61">
        <v>1</v>
      </c>
      <c r="BN53" s="61" t="s">
        <v>777</v>
      </c>
      <c r="BO53" s="62" t="s">
        <v>838</v>
      </c>
      <c r="BQ53" s="61" t="s">
        <v>777</v>
      </c>
      <c r="BR53" s="62" t="s">
        <v>1166</v>
      </c>
      <c r="BW53" s="102" t="s">
        <v>0</v>
      </c>
      <c r="BX53" s="62" t="s">
        <v>1347</v>
      </c>
      <c r="BY53" s="62">
        <f t="shared" si="2"/>
        <v>0</v>
      </c>
      <c r="BZ53" s="54"/>
      <c r="CA53" s="54"/>
      <c r="CF53" s="201">
        <f t="shared" si="6"/>
        <v>0</v>
      </c>
      <c r="CG53" s="62">
        <f t="shared" si="15"/>
        <v>0</v>
      </c>
      <c r="CH53" s="202">
        <f t="shared" si="16"/>
        <v>0</v>
      </c>
      <c r="CP53" s="237" t="s">
        <v>230</v>
      </c>
      <c r="CQ53" s="233" t="str">
        <f t="shared" si="51"/>
        <v>06. Czarny 9005</v>
      </c>
      <c r="CR53" s="57"/>
      <c r="CV53" s="114" t="s">
        <v>46</v>
      </c>
      <c r="CW53" s="114">
        <v>3</v>
      </c>
      <c r="CX53" s="114">
        <v>3.6</v>
      </c>
      <c r="CZ53" s="166" t="str">
        <f t="shared" si="17"/>
        <v/>
      </c>
      <c r="DA53" s="166">
        <f t="shared" si="18"/>
        <v>0</v>
      </c>
      <c r="DC53" s="62" t="s">
        <v>36</v>
      </c>
      <c r="DD53" s="62">
        <f t="shared" si="19"/>
        <v>0</v>
      </c>
      <c r="DM53" s="62" t="s">
        <v>928</v>
      </c>
      <c r="DN53" s="62">
        <f t="shared" si="37"/>
        <v>0</v>
      </c>
      <c r="DO53" s="62"/>
      <c r="DR53" s="71">
        <f t="shared" si="8"/>
        <v>0</v>
      </c>
      <c r="DS53" s="62">
        <f t="shared" si="24"/>
        <v>0</v>
      </c>
      <c r="DT53" s="163">
        <f t="shared" si="9"/>
        <v>0</v>
      </c>
      <c r="DU53" s="163">
        <f t="shared" si="10"/>
        <v>0</v>
      </c>
      <c r="DV53" s="206"/>
      <c r="DW53" s="54"/>
      <c r="DX53" s="54"/>
      <c r="DY53" s="54"/>
    </row>
    <row r="54" spans="1:129" ht="15">
      <c r="A54" s="350" t="str">
        <f t="shared" si="39"/>
        <v/>
      </c>
      <c r="B54" s="360"/>
      <c r="C54" s="521"/>
      <c r="D54" s="521"/>
      <c r="E54" s="361"/>
      <c r="F54" s="357"/>
      <c r="G54" s="44" t="str">
        <f t="shared" si="33"/>
        <v>---</v>
      </c>
      <c r="H54" s="8"/>
      <c r="I54" s="470"/>
      <c r="J54" s="471"/>
      <c r="K54" s="521"/>
      <c r="L54" s="521"/>
      <c r="M54" s="521"/>
      <c r="N54" s="521"/>
      <c r="O54" s="521"/>
      <c r="P54" s="521"/>
      <c r="Q54" s="521"/>
      <c r="R54" s="521"/>
      <c r="S54" s="487" t="str">
        <f t="shared" si="13"/>
        <v/>
      </c>
      <c r="T54" s="488"/>
      <c r="U54" s="16"/>
      <c r="V54" s="16"/>
      <c r="W54" s="16"/>
      <c r="X54" s="16"/>
      <c r="Y54" s="26"/>
      <c r="Z54" s="14"/>
      <c r="AA54" s="383"/>
      <c r="AB54" s="385"/>
      <c r="AC54" s="15"/>
      <c r="AD54" s="3"/>
      <c r="AE54" s="223"/>
      <c r="AF54" s="3"/>
      <c r="AG54" s="3"/>
      <c r="AH54" s="1">
        <f t="shared" si="48"/>
        <v>0</v>
      </c>
      <c r="AI54" s="245" t="str">
        <f t="shared" si="50"/>
        <v>błąd</v>
      </c>
      <c r="AJ54" s="245" t="e">
        <f t="shared" si="49"/>
        <v>#VALUE!</v>
      </c>
      <c r="AL54" s="247" t="s">
        <v>912</v>
      </c>
      <c r="AM54" s="7" t="s">
        <v>145</v>
      </c>
      <c r="AN54" s="26"/>
      <c r="AO54" s="26"/>
      <c r="AP54" s="26"/>
      <c r="AQ54" s="26"/>
      <c r="AY54" s="62" t="s">
        <v>345</v>
      </c>
      <c r="AZ54" s="62">
        <v>150</v>
      </c>
      <c r="BA54" s="62">
        <v>150</v>
      </c>
      <c r="BB54" s="62">
        <v>365</v>
      </c>
      <c r="BD54" s="114" t="s">
        <v>41</v>
      </c>
      <c r="BE54" s="184" t="s">
        <v>35</v>
      </c>
      <c r="BG54" s="195" t="s">
        <v>1151</v>
      </c>
      <c r="BH54" s="196">
        <v>2.7E-2</v>
      </c>
      <c r="BI54" s="184">
        <f t="shared" si="45"/>
        <v>0</v>
      </c>
      <c r="BJ54" s="194">
        <f>BH54*TRUNC(BI54/BK54)</f>
        <v>0</v>
      </c>
      <c r="BK54" s="61">
        <v>1</v>
      </c>
      <c r="BN54" s="61" t="s">
        <v>777</v>
      </c>
      <c r="BQ54" s="61" t="s">
        <v>777</v>
      </c>
      <c r="BR54" s="62" t="s">
        <v>1169</v>
      </c>
      <c r="BW54" s="102" t="s">
        <v>0</v>
      </c>
      <c r="BX54" s="62" t="s">
        <v>1348</v>
      </c>
      <c r="BY54" s="62">
        <f t="shared" si="2"/>
        <v>0</v>
      </c>
      <c r="BZ54" s="54"/>
      <c r="CA54" s="54"/>
      <c r="CF54" s="201">
        <f t="shared" si="6"/>
        <v>0</v>
      </c>
      <c r="CG54" s="62">
        <f t="shared" si="15"/>
        <v>0</v>
      </c>
      <c r="CH54" s="202">
        <f t="shared" si="16"/>
        <v>0</v>
      </c>
      <c r="CP54" s="237" t="s">
        <v>230</v>
      </c>
      <c r="CQ54" s="233" t="str">
        <f t="shared" si="51"/>
        <v>07. Ceglasty 8004</v>
      </c>
      <c r="CV54" s="114" t="s">
        <v>54</v>
      </c>
      <c r="CW54" s="114">
        <v>0.8</v>
      </c>
      <c r="CX54" s="114">
        <v>1.25</v>
      </c>
      <c r="CZ54" s="166" t="str">
        <f t="shared" si="17"/>
        <v/>
      </c>
      <c r="DA54" s="166">
        <f t="shared" si="18"/>
        <v>0</v>
      </c>
      <c r="DC54" s="62" t="s">
        <v>37</v>
      </c>
      <c r="DD54" s="62">
        <f t="shared" si="19"/>
        <v>0</v>
      </c>
      <c r="DM54" s="62" t="s">
        <v>929</v>
      </c>
      <c r="DN54" s="62">
        <f t="shared" si="37"/>
        <v>0</v>
      </c>
      <c r="DO54" s="62"/>
      <c r="DR54" s="71">
        <f t="shared" si="8"/>
        <v>0</v>
      </c>
      <c r="DS54" s="62">
        <f t="shared" si="24"/>
        <v>0</v>
      </c>
      <c r="DT54" s="163">
        <f t="shared" si="9"/>
        <v>0</v>
      </c>
      <c r="DU54" s="163">
        <f t="shared" si="10"/>
        <v>0</v>
      </c>
      <c r="DV54" s="206"/>
      <c r="DW54" s="54"/>
      <c r="DX54" s="54"/>
      <c r="DY54" s="54"/>
    </row>
    <row r="55" spans="1:129" ht="15">
      <c r="A55" s="351" t="str">
        <f t="shared" si="39"/>
        <v/>
      </c>
      <c r="B55" s="358"/>
      <c r="C55" s="520"/>
      <c r="D55" s="520"/>
      <c r="E55" s="359"/>
      <c r="F55" s="356"/>
      <c r="G55" s="43" t="str">
        <f t="shared" si="33"/>
        <v>---</v>
      </c>
      <c r="H55" s="172"/>
      <c r="I55" s="477"/>
      <c r="J55" s="477"/>
      <c r="K55" s="520"/>
      <c r="L55" s="520"/>
      <c r="M55" s="520"/>
      <c r="N55" s="520"/>
      <c r="O55" s="520"/>
      <c r="P55" s="520"/>
      <c r="Q55" s="520"/>
      <c r="R55" s="520"/>
      <c r="S55" s="525" t="str">
        <f t="shared" si="13"/>
        <v/>
      </c>
      <c r="T55" s="526"/>
      <c r="U55" s="16"/>
      <c r="V55" s="16"/>
      <c r="W55" s="16"/>
      <c r="X55" s="16"/>
      <c r="Y55" s="26"/>
      <c r="Z55" s="14"/>
      <c r="AA55" s="384"/>
      <c r="AB55" s="45"/>
      <c r="AC55" s="15"/>
      <c r="AD55" s="3"/>
      <c r="AE55" s="223"/>
      <c r="AF55" s="3"/>
      <c r="AG55" s="3"/>
      <c r="AH55" s="1">
        <f t="shared" si="48"/>
        <v>0</v>
      </c>
      <c r="AI55" s="245" t="str">
        <f t="shared" si="50"/>
        <v>błąd</v>
      </c>
      <c r="AJ55" s="245" t="e">
        <f t="shared" si="49"/>
        <v>#VALUE!</v>
      </c>
      <c r="AL55" s="247" t="s">
        <v>913</v>
      </c>
      <c r="AM55" s="7" t="s">
        <v>145</v>
      </c>
      <c r="AN55" s="26"/>
      <c r="AO55" s="26"/>
      <c r="AP55" s="26"/>
      <c r="AQ55" s="26"/>
      <c r="AY55" s="62"/>
      <c r="AZ55" s="62"/>
      <c r="BA55" s="62"/>
      <c r="BB55" s="62"/>
      <c r="BD55" s="114" t="s">
        <v>42</v>
      </c>
      <c r="BE55" s="184" t="s">
        <v>35</v>
      </c>
      <c r="BG55" s="195" t="s">
        <v>1152</v>
      </c>
      <c r="BH55" s="114">
        <v>8.6999999999999994E-3</v>
      </c>
      <c r="BI55" s="184">
        <f t="shared" si="45"/>
        <v>0</v>
      </c>
      <c r="BJ55" s="194">
        <f t="shared" si="1"/>
        <v>0</v>
      </c>
      <c r="BK55" s="61">
        <v>1</v>
      </c>
      <c r="BN55" s="61" t="s">
        <v>777</v>
      </c>
      <c r="BO55" s="122" t="s">
        <v>822</v>
      </c>
      <c r="BQ55" s="61" t="s">
        <v>777</v>
      </c>
      <c r="BR55" s="62" t="s">
        <v>1170</v>
      </c>
      <c r="BW55" s="102" t="s">
        <v>20</v>
      </c>
      <c r="BX55" s="70" t="s">
        <v>226</v>
      </c>
      <c r="BY55" s="62">
        <f t="shared" si="2"/>
        <v>0</v>
      </c>
      <c r="BZ55" s="54"/>
      <c r="CA55" s="54"/>
      <c r="CF55" s="201">
        <f t="shared" si="6"/>
        <v>0</v>
      </c>
      <c r="CG55" s="62">
        <f t="shared" si="15"/>
        <v>0</v>
      </c>
      <c r="CH55" s="202">
        <f t="shared" si="16"/>
        <v>0</v>
      </c>
      <c r="CP55" s="237" t="s">
        <v>230</v>
      </c>
      <c r="CQ55" s="233" t="str">
        <f t="shared" si="51"/>
        <v>08. Antracyt 7021</v>
      </c>
      <c r="CV55" s="114" t="s">
        <v>56</v>
      </c>
      <c r="CW55" s="114">
        <v>0.8</v>
      </c>
      <c r="CX55" s="114">
        <v>1.05</v>
      </c>
      <c r="CZ55" s="166" t="str">
        <f t="shared" si="17"/>
        <v/>
      </c>
      <c r="DA55" s="166">
        <f t="shared" si="18"/>
        <v>0</v>
      </c>
      <c r="DC55" s="62" t="s">
        <v>38</v>
      </c>
      <c r="DD55" s="62">
        <f t="shared" si="19"/>
        <v>0</v>
      </c>
      <c r="DM55" s="62" t="s">
        <v>932</v>
      </c>
      <c r="DN55" s="62">
        <f t="shared" si="37"/>
        <v>0</v>
      </c>
      <c r="DO55" s="62"/>
      <c r="DR55" s="71">
        <f t="shared" si="8"/>
        <v>0</v>
      </c>
      <c r="DS55" s="62">
        <f t="shared" si="24"/>
        <v>0</v>
      </c>
      <c r="DT55" s="163">
        <f t="shared" si="9"/>
        <v>0</v>
      </c>
      <c r="DU55" s="163">
        <f t="shared" si="10"/>
        <v>0</v>
      </c>
      <c r="DV55" s="206"/>
      <c r="DW55" s="54"/>
      <c r="DX55" s="54"/>
      <c r="DY55" s="54"/>
    </row>
    <row r="56" spans="1:129" ht="15">
      <c r="A56" s="350" t="str">
        <f t="shared" si="39"/>
        <v/>
      </c>
      <c r="B56" s="360"/>
      <c r="C56" s="521"/>
      <c r="D56" s="521"/>
      <c r="E56" s="361"/>
      <c r="F56" s="357"/>
      <c r="G56" s="44" t="str">
        <f t="shared" si="33"/>
        <v>---</v>
      </c>
      <c r="H56" s="8"/>
      <c r="I56" s="479"/>
      <c r="J56" s="479"/>
      <c r="K56" s="521"/>
      <c r="L56" s="521"/>
      <c r="M56" s="521"/>
      <c r="N56" s="521"/>
      <c r="O56" s="521"/>
      <c r="P56" s="521"/>
      <c r="Q56" s="521"/>
      <c r="R56" s="521"/>
      <c r="S56" s="487" t="str">
        <f t="shared" si="13"/>
        <v/>
      </c>
      <c r="T56" s="488"/>
      <c r="U56" s="16"/>
      <c r="V56" s="16"/>
      <c r="W56" s="16"/>
      <c r="X56" s="16"/>
      <c r="Y56" s="26"/>
      <c r="Z56" s="14"/>
      <c r="AA56" s="383"/>
      <c r="AB56" s="385"/>
      <c r="AC56" s="15"/>
      <c r="AD56" s="3"/>
      <c r="AE56" s="223"/>
      <c r="AF56" s="3"/>
      <c r="AG56" s="3"/>
      <c r="AH56" s="1">
        <f t="shared" si="48"/>
        <v>0</v>
      </c>
      <c r="AI56" s="245" t="str">
        <f t="shared" si="50"/>
        <v>błąd</v>
      </c>
      <c r="AJ56" s="245" t="e">
        <f t="shared" si="49"/>
        <v>#VALUE!</v>
      </c>
      <c r="AL56" s="247" t="s">
        <v>914</v>
      </c>
      <c r="AM56" s="7" t="s">
        <v>145</v>
      </c>
      <c r="AN56" s="26"/>
      <c r="AO56" s="26"/>
      <c r="AP56" s="26"/>
      <c r="AQ56" s="26"/>
      <c r="AY56" s="62"/>
      <c r="AZ56" s="62"/>
      <c r="BA56" s="62"/>
      <c r="BB56" s="62"/>
      <c r="BD56" s="114" t="s">
        <v>43</v>
      </c>
      <c r="BE56" s="184" t="s">
        <v>35</v>
      </c>
      <c r="BG56" s="195" t="s">
        <v>270</v>
      </c>
      <c r="BH56" s="114">
        <v>0.1</v>
      </c>
      <c r="BI56" s="184">
        <f t="shared" si="45"/>
        <v>0</v>
      </c>
      <c r="BJ56" s="194">
        <f t="shared" si="1"/>
        <v>0</v>
      </c>
      <c r="BK56" s="61">
        <v>20</v>
      </c>
      <c r="BN56" s="61" t="s">
        <v>777</v>
      </c>
      <c r="BQ56" s="61" t="s">
        <v>777</v>
      </c>
      <c r="BR56" s="66"/>
      <c r="BW56" s="102" t="s">
        <v>20</v>
      </c>
      <c r="BX56" s="70" t="s">
        <v>227</v>
      </c>
      <c r="BY56" s="62">
        <f t="shared" si="2"/>
        <v>0</v>
      </c>
      <c r="BZ56" s="54"/>
      <c r="CA56" s="54"/>
      <c r="CF56" s="201">
        <f t="shared" si="6"/>
        <v>0</v>
      </c>
      <c r="CG56" s="62">
        <f t="shared" si="15"/>
        <v>0</v>
      </c>
      <c r="CH56" s="202">
        <f t="shared" si="16"/>
        <v>0</v>
      </c>
      <c r="CP56" s="237" t="s">
        <v>230</v>
      </c>
      <c r="CQ56" s="233" t="str">
        <f>CC16</f>
        <v>10. Brązowy 8019</v>
      </c>
      <c r="CV56" s="114" t="s">
        <v>57</v>
      </c>
      <c r="CW56" s="114">
        <v>0.75</v>
      </c>
      <c r="CX56" s="114">
        <v>1.1000000000000001</v>
      </c>
      <c r="CZ56" s="166" t="str">
        <f t="shared" si="17"/>
        <v/>
      </c>
      <c r="DA56" s="166">
        <f t="shared" si="18"/>
        <v>0</v>
      </c>
      <c r="DC56" s="62" t="s">
        <v>50</v>
      </c>
      <c r="DD56" s="62">
        <f t="shared" si="19"/>
        <v>0</v>
      </c>
      <c r="DM56" s="62" t="s">
        <v>992</v>
      </c>
      <c r="DN56" s="62">
        <f t="shared" si="37"/>
        <v>0</v>
      </c>
      <c r="DO56" s="62"/>
      <c r="DR56" s="71">
        <f t="shared" si="8"/>
        <v>0</v>
      </c>
      <c r="DS56" s="62">
        <f t="shared" si="24"/>
        <v>0</v>
      </c>
      <c r="DT56" s="163">
        <f t="shared" si="9"/>
        <v>0</v>
      </c>
      <c r="DU56" s="163">
        <f t="shared" si="10"/>
        <v>0</v>
      </c>
      <c r="DV56" s="206"/>
      <c r="DW56" s="54"/>
      <c r="DX56" s="54"/>
      <c r="DY56" s="54"/>
    </row>
    <row r="57" spans="1:129" ht="15">
      <c r="A57" s="349" t="str">
        <f t="shared" si="39"/>
        <v/>
      </c>
      <c r="B57" s="41"/>
      <c r="C57" s="474"/>
      <c r="D57" s="519"/>
      <c r="E57" s="290"/>
      <c r="F57" s="21"/>
      <c r="G57" s="43" t="str">
        <f t="shared" si="33"/>
        <v>---</v>
      </c>
      <c r="H57" s="22"/>
      <c r="I57" s="510"/>
      <c r="J57" s="510"/>
      <c r="K57" s="492"/>
      <c r="L57" s="493"/>
      <c r="M57" s="493"/>
      <c r="N57" s="493"/>
      <c r="O57" s="493"/>
      <c r="P57" s="493"/>
      <c r="Q57" s="493"/>
      <c r="R57" s="493"/>
      <c r="S57" s="489" t="str">
        <f t="shared" si="13"/>
        <v/>
      </c>
      <c r="T57" s="490"/>
      <c r="U57" s="16"/>
      <c r="V57" s="16"/>
      <c r="W57" s="16"/>
      <c r="X57" s="16"/>
      <c r="Y57" s="26"/>
      <c r="Z57" s="14"/>
      <c r="AA57" s="384"/>
      <c r="AB57" s="45"/>
      <c r="AC57" s="15"/>
      <c r="AD57" s="3"/>
      <c r="AE57" s="223"/>
      <c r="AF57" s="3"/>
      <c r="AG57" s="3"/>
      <c r="AH57" s="1">
        <f t="shared" si="48"/>
        <v>0</v>
      </c>
      <c r="AI57" s="245" t="str">
        <f t="shared" si="50"/>
        <v>błąd</v>
      </c>
      <c r="AJ57" s="245" t="e">
        <f t="shared" si="49"/>
        <v>#VALUE!</v>
      </c>
      <c r="AL57" s="247" t="s">
        <v>915</v>
      </c>
      <c r="AM57" s="7" t="s">
        <v>145</v>
      </c>
      <c r="AN57" s="26"/>
      <c r="AO57" s="26"/>
      <c r="AP57" s="26"/>
      <c r="AQ57" s="26"/>
      <c r="AY57" s="62"/>
      <c r="AZ57" s="62"/>
      <c r="BA57" s="62"/>
      <c r="BB57" s="62"/>
      <c r="BD57" s="184" t="s">
        <v>44</v>
      </c>
      <c r="BE57" s="184" t="s">
        <v>35</v>
      </c>
      <c r="BG57" s="195" t="s">
        <v>276</v>
      </c>
      <c r="BH57" s="114">
        <v>7.0000000000000007E-2</v>
      </c>
      <c r="BI57" s="184">
        <f t="shared" si="45"/>
        <v>0</v>
      </c>
      <c r="BJ57" s="194">
        <f t="shared" si="1"/>
        <v>0</v>
      </c>
      <c r="BK57" s="61">
        <v>10</v>
      </c>
      <c r="BN57" s="61" t="s">
        <v>777</v>
      </c>
      <c r="BO57" s="62" t="s">
        <v>198</v>
      </c>
      <c r="BQ57" s="61" t="s">
        <v>777</v>
      </c>
      <c r="BR57" s="123" t="s">
        <v>823</v>
      </c>
      <c r="BW57" s="102" t="s">
        <v>20</v>
      </c>
      <c r="BX57" s="70" t="s">
        <v>228</v>
      </c>
      <c r="BY57" s="62">
        <f t="shared" si="2"/>
        <v>0</v>
      </c>
      <c r="CF57" s="201">
        <f t="shared" si="6"/>
        <v>0</v>
      </c>
      <c r="CG57" s="62">
        <f t="shared" si="15"/>
        <v>0</v>
      </c>
      <c r="CH57" s="202">
        <f t="shared" si="16"/>
        <v>0</v>
      </c>
      <c r="CP57" s="238"/>
      <c r="CQ57" s="235"/>
      <c r="CV57" s="114" t="s">
        <v>58</v>
      </c>
      <c r="CW57" s="114">
        <v>0.65</v>
      </c>
      <c r="CX57" s="114">
        <v>1.05</v>
      </c>
      <c r="CZ57" s="166" t="str">
        <f t="shared" si="17"/>
        <v/>
      </c>
      <c r="DA57" s="166">
        <f t="shared" si="18"/>
        <v>0</v>
      </c>
      <c r="DC57" s="62" t="s">
        <v>156</v>
      </c>
      <c r="DD57" s="62">
        <f t="shared" si="19"/>
        <v>0</v>
      </c>
      <c r="DM57" s="62" t="s">
        <v>1275</v>
      </c>
      <c r="DN57" s="62">
        <f t="shared" si="37"/>
        <v>0</v>
      </c>
      <c r="DO57" s="62"/>
      <c r="DR57" s="71">
        <f t="shared" si="8"/>
        <v>0</v>
      </c>
      <c r="DS57" s="62">
        <f t="shared" si="24"/>
        <v>0</v>
      </c>
      <c r="DT57" s="163">
        <f t="shared" si="9"/>
        <v>0</v>
      </c>
      <c r="DU57" s="163">
        <f t="shared" si="10"/>
        <v>0</v>
      </c>
      <c r="DV57" s="206"/>
      <c r="DW57" s="54"/>
      <c r="DX57" s="54"/>
      <c r="DY57" s="54"/>
    </row>
    <row r="58" spans="1:129" ht="15">
      <c r="A58" s="350" t="str">
        <f t="shared" si="39"/>
        <v/>
      </c>
      <c r="B58" s="360"/>
      <c r="C58" s="508"/>
      <c r="D58" s="522"/>
      <c r="E58" s="361"/>
      <c r="F58" s="357"/>
      <c r="G58" s="44" t="str">
        <f t="shared" si="33"/>
        <v>---</v>
      </c>
      <c r="H58" s="8"/>
      <c r="I58" s="479"/>
      <c r="J58" s="479"/>
      <c r="K58" s="481"/>
      <c r="L58" s="491"/>
      <c r="M58" s="491"/>
      <c r="N58" s="491"/>
      <c r="O58" s="491"/>
      <c r="P58" s="491"/>
      <c r="Q58" s="491"/>
      <c r="R58" s="491"/>
      <c r="S58" s="485" t="str">
        <f t="shared" si="13"/>
        <v/>
      </c>
      <c r="T58" s="486"/>
      <c r="U58" s="16"/>
      <c r="V58" s="16"/>
      <c r="W58" s="16"/>
      <c r="X58" s="16"/>
      <c r="Y58" s="26"/>
      <c r="Z58" s="14"/>
      <c r="AA58" s="383"/>
      <c r="AB58" s="385"/>
      <c r="AC58" s="15"/>
      <c r="AD58" s="3"/>
      <c r="AE58" s="223"/>
      <c r="AF58" s="3"/>
      <c r="AG58" s="3"/>
      <c r="AH58" s="1">
        <f t="shared" si="48"/>
        <v>0</v>
      </c>
      <c r="AI58" s="245" t="str">
        <f t="shared" si="50"/>
        <v>błąd</v>
      </c>
      <c r="AJ58" s="245" t="e">
        <f t="shared" si="49"/>
        <v>#VALUE!</v>
      </c>
      <c r="AL58" s="247" t="s">
        <v>916</v>
      </c>
      <c r="AM58" s="7" t="s">
        <v>145</v>
      </c>
      <c r="AN58" s="26"/>
      <c r="AO58" s="26"/>
      <c r="AP58" s="26"/>
      <c r="AQ58" s="26"/>
      <c r="AY58" s="62"/>
      <c r="AZ58" s="62"/>
      <c r="BA58" s="62"/>
      <c r="BB58" s="62"/>
      <c r="BD58" s="184" t="s">
        <v>45</v>
      </c>
      <c r="BE58" s="184" t="s">
        <v>35</v>
      </c>
      <c r="BG58" s="195" t="s">
        <v>264</v>
      </c>
      <c r="BH58" s="114">
        <v>9.8000000000000004E-2</v>
      </c>
      <c r="BI58" s="184">
        <f t="shared" si="45"/>
        <v>0</v>
      </c>
      <c r="BJ58" s="194">
        <f t="shared" si="1"/>
        <v>0</v>
      </c>
      <c r="BK58" s="61">
        <v>10</v>
      </c>
      <c r="BN58" s="61" t="s">
        <v>777</v>
      </c>
      <c r="BO58" s="62" t="s">
        <v>197</v>
      </c>
      <c r="BQ58" s="61" t="s">
        <v>777</v>
      </c>
      <c r="BR58" s="62"/>
      <c r="BW58" s="102" t="s">
        <v>20</v>
      </c>
      <c r="BX58" s="70" t="s">
        <v>229</v>
      </c>
      <c r="BY58" s="62">
        <f t="shared" si="2"/>
        <v>0</v>
      </c>
      <c r="CF58" s="201">
        <f t="shared" si="6"/>
        <v>0</v>
      </c>
      <c r="CG58" s="62">
        <f t="shared" si="15"/>
        <v>0</v>
      </c>
      <c r="CH58" s="202">
        <f t="shared" si="16"/>
        <v>0</v>
      </c>
      <c r="CP58" s="236" t="s">
        <v>231</v>
      </c>
      <c r="CQ58" s="231" t="str">
        <f>CC8</f>
        <v>02. Brązowy 8017</v>
      </c>
      <c r="CV58" s="114" t="s">
        <v>59</v>
      </c>
      <c r="CW58" s="114">
        <v>0.75</v>
      </c>
      <c r="CX58" s="114">
        <v>1.1499999999999999</v>
      </c>
      <c r="CZ58" s="166" t="str">
        <f t="shared" si="17"/>
        <v/>
      </c>
      <c r="DA58" s="166">
        <f t="shared" si="18"/>
        <v>0</v>
      </c>
      <c r="DC58" s="62" t="s">
        <v>157</v>
      </c>
      <c r="DD58" s="62">
        <f t="shared" si="19"/>
        <v>0</v>
      </c>
      <c r="DM58" s="62" t="s">
        <v>1276</v>
      </c>
      <c r="DN58" s="62">
        <f t="shared" si="37"/>
        <v>0</v>
      </c>
      <c r="DO58" s="62"/>
      <c r="DR58" s="71">
        <f t="shared" si="8"/>
        <v>0</v>
      </c>
      <c r="DS58" s="62">
        <f t="shared" si="24"/>
        <v>0</v>
      </c>
      <c r="DT58" s="163">
        <f t="shared" si="9"/>
        <v>0</v>
      </c>
      <c r="DU58" s="163">
        <f t="shared" si="10"/>
        <v>0</v>
      </c>
      <c r="DV58" s="206"/>
      <c r="DW58" s="54"/>
      <c r="DX58" s="54"/>
      <c r="DY58" s="54"/>
    </row>
    <row r="59" spans="1:129" ht="15">
      <c r="A59" s="349" t="str">
        <f t="shared" si="39"/>
        <v/>
      </c>
      <c r="B59" s="41"/>
      <c r="C59" s="492"/>
      <c r="D59" s="506"/>
      <c r="E59" s="367"/>
      <c r="F59" s="21"/>
      <c r="G59" s="43" t="str">
        <f t="shared" si="33"/>
        <v>---</v>
      </c>
      <c r="H59" s="22"/>
      <c r="I59" s="510"/>
      <c r="J59" s="510"/>
      <c r="K59" s="492"/>
      <c r="L59" s="493"/>
      <c r="M59" s="493"/>
      <c r="N59" s="493"/>
      <c r="O59" s="493"/>
      <c r="P59" s="493"/>
      <c r="Q59" s="493"/>
      <c r="R59" s="493"/>
      <c r="S59" s="489" t="str">
        <f t="shared" si="13"/>
        <v/>
      </c>
      <c r="T59" s="490"/>
      <c r="U59" s="16"/>
      <c r="V59" s="16"/>
      <c r="W59" s="16"/>
      <c r="X59" s="16"/>
      <c r="Y59" s="26"/>
      <c r="Z59" s="14"/>
      <c r="AA59" s="384"/>
      <c r="AB59" s="45"/>
      <c r="AC59" s="15"/>
      <c r="AD59" s="3"/>
      <c r="AE59" s="223"/>
      <c r="AF59" s="3"/>
      <c r="AG59" s="3"/>
      <c r="AH59" s="1">
        <f t="shared" si="48"/>
        <v>0</v>
      </c>
      <c r="AI59" s="245" t="str">
        <f t="shared" si="50"/>
        <v>błąd</v>
      </c>
      <c r="AJ59" s="245" t="e">
        <f t="shared" si="49"/>
        <v>#VALUE!</v>
      </c>
      <c r="AL59" s="247" t="s">
        <v>1366</v>
      </c>
      <c r="AM59" s="7" t="s">
        <v>145</v>
      </c>
      <c r="AN59" s="26"/>
      <c r="AO59" s="26"/>
      <c r="AP59" s="26"/>
      <c r="AQ59" s="26"/>
      <c r="AY59" s="62"/>
      <c r="AZ59" s="62"/>
      <c r="BA59" s="62"/>
      <c r="BB59" s="62"/>
      <c r="BD59" s="184" t="s">
        <v>46</v>
      </c>
      <c r="BE59" s="184" t="s">
        <v>35</v>
      </c>
      <c r="BG59" s="195" t="s">
        <v>277</v>
      </c>
      <c r="BH59" s="114">
        <v>8.1000000000000003E-2</v>
      </c>
      <c r="BI59" s="184">
        <f t="shared" si="45"/>
        <v>0</v>
      </c>
      <c r="BJ59" s="194">
        <f t="shared" si="1"/>
        <v>0</v>
      </c>
      <c r="BK59" s="61">
        <v>100</v>
      </c>
      <c r="BN59" s="61" t="s">
        <v>777</v>
      </c>
      <c r="BO59" s="62" t="s">
        <v>196</v>
      </c>
      <c r="BQ59" s="61" t="s">
        <v>777</v>
      </c>
      <c r="BR59" s="62" t="s">
        <v>833</v>
      </c>
      <c r="BW59" s="102" t="s">
        <v>20</v>
      </c>
      <c r="BX59" s="70" t="s">
        <v>230</v>
      </c>
      <c r="BY59" s="62">
        <f t="shared" si="2"/>
        <v>0</v>
      </c>
      <c r="CF59" s="201">
        <f t="shared" si="6"/>
        <v>0</v>
      </c>
      <c r="CG59" s="62">
        <f t="shared" si="15"/>
        <v>0</v>
      </c>
      <c r="CH59" s="202">
        <f t="shared" si="16"/>
        <v>0</v>
      </c>
      <c r="CP59" s="232" t="s">
        <v>231</v>
      </c>
      <c r="CQ59" s="233" t="str">
        <f>CC9</f>
        <v>03. Grafitowy 7024</v>
      </c>
      <c r="CR59" s="57"/>
      <c r="CV59" s="114" t="s">
        <v>61</v>
      </c>
      <c r="CW59" s="114">
        <v>0.8</v>
      </c>
      <c r="CX59" s="114">
        <v>1.1499999999999999</v>
      </c>
      <c r="CZ59" s="166" t="str">
        <f t="shared" si="17"/>
        <v/>
      </c>
      <c r="DA59" s="166">
        <f t="shared" si="18"/>
        <v>0</v>
      </c>
      <c r="DC59" s="62" t="s">
        <v>767</v>
      </c>
      <c r="DD59" s="62">
        <f t="shared" si="19"/>
        <v>0</v>
      </c>
      <c r="DM59" s="62" t="s">
        <v>361</v>
      </c>
      <c r="DN59" s="62">
        <f t="shared" si="37"/>
        <v>0</v>
      </c>
      <c r="DO59" s="62"/>
      <c r="DR59" s="71">
        <f t="shared" si="8"/>
        <v>0</v>
      </c>
      <c r="DS59" s="62">
        <f t="shared" si="24"/>
        <v>0</v>
      </c>
      <c r="DT59" s="163">
        <f t="shared" si="9"/>
        <v>0</v>
      </c>
      <c r="DU59" s="163">
        <f t="shared" si="10"/>
        <v>0</v>
      </c>
      <c r="DV59" s="206"/>
      <c r="DW59" s="54"/>
      <c r="DX59" s="54"/>
      <c r="DY59" s="54"/>
    </row>
    <row r="60" spans="1:129" ht="15">
      <c r="A60" s="350" t="str">
        <f t="shared" si="39"/>
        <v/>
      </c>
      <c r="B60" s="360"/>
      <c r="C60" s="481"/>
      <c r="D60" s="507"/>
      <c r="E60" s="363"/>
      <c r="F60" s="357"/>
      <c r="G60" s="44" t="str">
        <f t="shared" si="33"/>
        <v>---</v>
      </c>
      <c r="H60" s="8"/>
      <c r="I60" s="479"/>
      <c r="J60" s="479"/>
      <c r="K60" s="481"/>
      <c r="L60" s="491"/>
      <c r="M60" s="491"/>
      <c r="N60" s="491"/>
      <c r="O60" s="491"/>
      <c r="P60" s="491"/>
      <c r="Q60" s="491"/>
      <c r="R60" s="491"/>
      <c r="S60" s="485" t="str">
        <f t="shared" si="13"/>
        <v/>
      </c>
      <c r="T60" s="486"/>
      <c r="U60" s="16"/>
      <c r="V60" s="16"/>
      <c r="W60" s="16"/>
      <c r="X60" s="16"/>
      <c r="Y60" s="26"/>
      <c r="Z60" s="14"/>
      <c r="AA60" s="383"/>
      <c r="AB60" s="385"/>
      <c r="AC60" s="15"/>
      <c r="AD60" s="3"/>
      <c r="AE60" s="223"/>
      <c r="AF60" s="3"/>
      <c r="AG60" s="3"/>
      <c r="AH60" s="1">
        <f t="shared" si="48"/>
        <v>0</v>
      </c>
      <c r="AI60" s="245" t="str">
        <f t="shared" si="50"/>
        <v>błąd</v>
      </c>
      <c r="AJ60" s="245" t="e">
        <f t="shared" si="49"/>
        <v>#VALUE!</v>
      </c>
      <c r="AL60" s="247" t="s">
        <v>951</v>
      </c>
      <c r="AM60" s="7" t="s">
        <v>145</v>
      </c>
      <c r="AN60" s="26"/>
      <c r="AO60" s="26"/>
      <c r="AP60" s="26"/>
      <c r="AQ60" s="26"/>
      <c r="AY60" s="62"/>
      <c r="AZ60" s="62"/>
      <c r="BA60" s="62"/>
      <c r="BB60" s="62"/>
      <c r="BD60" s="184" t="s">
        <v>54</v>
      </c>
      <c r="BE60" s="184" t="s">
        <v>55</v>
      </c>
      <c r="BG60" s="195" t="s">
        <v>302</v>
      </c>
      <c r="BH60" s="114">
        <v>7.46E-2</v>
      </c>
      <c r="BI60" s="184">
        <f t="shared" si="45"/>
        <v>0</v>
      </c>
      <c r="BJ60" s="194">
        <f t="shared" si="1"/>
        <v>0</v>
      </c>
      <c r="BK60" s="61">
        <v>300</v>
      </c>
      <c r="BN60" s="61" t="s">
        <v>777</v>
      </c>
      <c r="BO60" s="62" t="s">
        <v>195</v>
      </c>
      <c r="BQ60" s="61" t="s">
        <v>777</v>
      </c>
      <c r="BR60" s="62" t="s">
        <v>834</v>
      </c>
      <c r="BW60" s="102" t="s">
        <v>20</v>
      </c>
      <c r="BX60" s="70" t="s">
        <v>231</v>
      </c>
      <c r="BY60" s="62">
        <f t="shared" si="2"/>
        <v>0</v>
      </c>
      <c r="CF60" s="201">
        <f t="shared" si="6"/>
        <v>0</v>
      </c>
      <c r="CG60" s="62">
        <f t="shared" si="15"/>
        <v>0</v>
      </c>
      <c r="CH60" s="202">
        <f t="shared" si="16"/>
        <v>0</v>
      </c>
      <c r="CP60" s="232" t="s">
        <v>231</v>
      </c>
      <c r="CQ60" s="233" t="str">
        <f>CC10</f>
        <v>04. Czerwony 3009</v>
      </c>
      <c r="CV60" s="114" t="s">
        <v>62</v>
      </c>
      <c r="CW60" s="114">
        <v>0.9</v>
      </c>
      <c r="CX60" s="114">
        <v>1.3</v>
      </c>
      <c r="CZ60" s="166" t="str">
        <f t="shared" si="17"/>
        <v/>
      </c>
      <c r="DA60" s="166">
        <f t="shared" si="18"/>
        <v>0</v>
      </c>
      <c r="DC60" s="62" t="s">
        <v>766</v>
      </c>
      <c r="DD60" s="62">
        <f t="shared" si="19"/>
        <v>0</v>
      </c>
      <c r="DM60" s="62" t="s">
        <v>365</v>
      </c>
      <c r="DN60" s="62">
        <f t="shared" si="37"/>
        <v>0</v>
      </c>
      <c r="DO60" s="62"/>
      <c r="DR60" s="71">
        <f t="shared" si="8"/>
        <v>0</v>
      </c>
      <c r="DS60" s="62">
        <f t="shared" si="24"/>
        <v>0</v>
      </c>
      <c r="DT60" s="163">
        <f t="shared" si="9"/>
        <v>0</v>
      </c>
      <c r="DU60" s="163">
        <f t="shared" si="10"/>
        <v>0</v>
      </c>
      <c r="DV60" s="206"/>
      <c r="DW60" s="54"/>
      <c r="DX60" s="54"/>
      <c r="DY60" s="54"/>
    </row>
    <row r="61" spans="1:129" ht="15">
      <c r="A61" s="349" t="str">
        <f t="shared" si="39"/>
        <v/>
      </c>
      <c r="B61" s="41"/>
      <c r="C61" s="492"/>
      <c r="D61" s="506"/>
      <c r="E61" s="367"/>
      <c r="F61" s="21"/>
      <c r="G61" s="43" t="str">
        <f t="shared" si="33"/>
        <v>---</v>
      </c>
      <c r="H61" s="22"/>
      <c r="I61" s="510"/>
      <c r="J61" s="510"/>
      <c r="K61" s="492"/>
      <c r="L61" s="493"/>
      <c r="M61" s="493"/>
      <c r="N61" s="493"/>
      <c r="O61" s="493"/>
      <c r="P61" s="493"/>
      <c r="Q61" s="493"/>
      <c r="R61" s="493"/>
      <c r="S61" s="489" t="str">
        <f t="shared" si="13"/>
        <v/>
      </c>
      <c r="T61" s="490"/>
      <c r="U61" s="16"/>
      <c r="V61" s="16"/>
      <c r="W61" s="16"/>
      <c r="X61" s="16"/>
      <c r="Y61" s="26"/>
      <c r="Z61" s="14"/>
      <c r="AA61" s="384"/>
      <c r="AB61" s="45"/>
      <c r="AC61" s="15"/>
      <c r="AD61" s="3"/>
      <c r="AE61" s="223"/>
      <c r="AF61" s="3"/>
      <c r="AG61" s="3"/>
      <c r="AH61" s="1">
        <f t="shared" si="48"/>
        <v>0</v>
      </c>
      <c r="AI61" s="245" t="str">
        <f t="shared" si="50"/>
        <v>błąd</v>
      </c>
      <c r="AJ61" s="245" t="e">
        <f t="shared" si="49"/>
        <v>#VALUE!</v>
      </c>
      <c r="AL61" s="247" t="s">
        <v>952</v>
      </c>
      <c r="AM61" s="7" t="s">
        <v>145</v>
      </c>
      <c r="AN61" s="26"/>
      <c r="AO61" s="26"/>
      <c r="AP61" s="26"/>
      <c r="AQ61" s="26"/>
      <c r="AY61" s="62"/>
      <c r="AZ61" s="62"/>
      <c r="BA61" s="62"/>
      <c r="BB61" s="62"/>
      <c r="BD61" s="184" t="s">
        <v>56</v>
      </c>
      <c r="BE61" s="184" t="s">
        <v>55</v>
      </c>
      <c r="BG61" s="195" t="s">
        <v>303</v>
      </c>
      <c r="BH61" s="114">
        <v>6.9599999999999995E-2</v>
      </c>
      <c r="BI61" s="184">
        <f t="shared" si="45"/>
        <v>0</v>
      </c>
      <c r="BJ61" s="194">
        <f t="shared" si="1"/>
        <v>0</v>
      </c>
      <c r="BK61" s="61">
        <v>50</v>
      </c>
      <c r="BN61" s="61" t="s">
        <v>777</v>
      </c>
      <c r="BO61" s="62" t="s">
        <v>194</v>
      </c>
      <c r="BQ61" s="61" t="s">
        <v>777</v>
      </c>
      <c r="BR61" s="62" t="s">
        <v>835</v>
      </c>
      <c r="BW61" s="102" t="s">
        <v>20</v>
      </c>
      <c r="BX61" s="70" t="s">
        <v>232</v>
      </c>
      <c r="BY61" s="62">
        <f t="shared" si="2"/>
        <v>0</v>
      </c>
      <c r="CF61" s="201">
        <f t="shared" si="6"/>
        <v>0</v>
      </c>
      <c r="CG61" s="62">
        <f t="shared" si="15"/>
        <v>0</v>
      </c>
      <c r="CH61" s="202">
        <f t="shared" si="16"/>
        <v>0</v>
      </c>
      <c r="CP61" s="232" t="s">
        <v>231</v>
      </c>
      <c r="CQ61" s="233" t="str">
        <f>CC12</f>
        <v>06. Czarny 9005</v>
      </c>
      <c r="CV61" s="184" t="s">
        <v>64</v>
      </c>
      <c r="CW61" s="114">
        <v>1.5</v>
      </c>
      <c r="CX61" s="114">
        <v>1.95</v>
      </c>
      <c r="CZ61" s="166" t="str">
        <f t="shared" si="17"/>
        <v/>
      </c>
      <c r="DA61" s="166">
        <f t="shared" si="18"/>
        <v>0</v>
      </c>
      <c r="DC61" s="62" t="s">
        <v>770</v>
      </c>
      <c r="DD61" s="62">
        <f t="shared" si="19"/>
        <v>0</v>
      </c>
      <c r="DM61" s="62" t="s">
        <v>331</v>
      </c>
      <c r="DN61" s="62">
        <f t="shared" si="37"/>
        <v>0</v>
      </c>
      <c r="DO61" s="62"/>
      <c r="DR61" s="71">
        <f t="shared" si="8"/>
        <v>0</v>
      </c>
      <c r="DS61" s="62">
        <f t="shared" si="24"/>
        <v>0</v>
      </c>
      <c r="DT61" s="163">
        <f t="shared" si="9"/>
        <v>0</v>
      </c>
      <c r="DU61" s="163">
        <f t="shared" si="10"/>
        <v>0</v>
      </c>
      <c r="DV61" s="206"/>
      <c r="DW61" s="54"/>
      <c r="DX61" s="54"/>
      <c r="DY61" s="54"/>
    </row>
    <row r="62" spans="1:129" ht="15">
      <c r="A62" s="350" t="str">
        <f t="shared" si="39"/>
        <v/>
      </c>
      <c r="B62" s="360"/>
      <c r="C62" s="481"/>
      <c r="D62" s="507"/>
      <c r="E62" s="363"/>
      <c r="F62" s="357"/>
      <c r="G62" s="44" t="str">
        <f t="shared" si="33"/>
        <v>---</v>
      </c>
      <c r="H62" s="8"/>
      <c r="I62" s="479"/>
      <c r="J62" s="479"/>
      <c r="K62" s="481"/>
      <c r="L62" s="491"/>
      <c r="M62" s="491"/>
      <c r="N62" s="491"/>
      <c r="O62" s="491"/>
      <c r="P62" s="491"/>
      <c r="Q62" s="491"/>
      <c r="R62" s="491"/>
      <c r="S62" s="485" t="str">
        <f t="shared" si="13"/>
        <v/>
      </c>
      <c r="T62" s="486"/>
      <c r="U62" s="16"/>
      <c r="V62" s="16"/>
      <c r="W62" s="16"/>
      <c r="X62" s="16"/>
      <c r="Y62" s="26"/>
      <c r="Z62" s="14"/>
      <c r="AA62" s="383"/>
      <c r="AB62" s="385"/>
      <c r="AC62" s="15"/>
      <c r="AD62" s="3"/>
      <c r="AE62" s="223"/>
      <c r="AF62" s="3"/>
      <c r="AG62" s="3"/>
      <c r="AH62" s="1">
        <f t="shared" si="48"/>
        <v>0</v>
      </c>
      <c r="AI62" s="245" t="str">
        <f t="shared" si="50"/>
        <v>błąd</v>
      </c>
      <c r="AJ62" s="245" t="e">
        <f t="shared" si="49"/>
        <v>#VALUE!</v>
      </c>
      <c r="AL62" s="247" t="s">
        <v>953</v>
      </c>
      <c r="AM62" s="7" t="s">
        <v>145</v>
      </c>
      <c r="AN62" s="26"/>
      <c r="AO62" s="26"/>
      <c r="AP62" s="26"/>
      <c r="AQ62" s="26"/>
      <c r="AY62" s="62"/>
      <c r="AZ62" s="62"/>
      <c r="BA62" s="62"/>
      <c r="BB62" s="62"/>
      <c r="BD62" s="184" t="s">
        <v>57</v>
      </c>
      <c r="BE62" s="184" t="s">
        <v>55</v>
      </c>
      <c r="BG62" s="195" t="s">
        <v>304</v>
      </c>
      <c r="BH62" s="114">
        <v>1.6799999999999999E-2</v>
      </c>
      <c r="BI62" s="184">
        <f t="shared" si="45"/>
        <v>0</v>
      </c>
      <c r="BJ62" s="194">
        <f t="shared" si="1"/>
        <v>0</v>
      </c>
      <c r="BK62" s="61">
        <v>10</v>
      </c>
      <c r="BN62" s="61" t="s">
        <v>777</v>
      </c>
      <c r="BO62" s="62" t="s">
        <v>193</v>
      </c>
      <c r="BQ62" s="61" t="s">
        <v>777</v>
      </c>
      <c r="BR62" s="62" t="s">
        <v>836</v>
      </c>
      <c r="BW62" s="102" t="s">
        <v>20</v>
      </c>
      <c r="BX62" s="70" t="s">
        <v>233</v>
      </c>
      <c r="BY62" s="62">
        <f t="shared" si="2"/>
        <v>0</v>
      </c>
      <c r="CF62" s="201">
        <f t="shared" si="6"/>
        <v>0</v>
      </c>
      <c r="CG62" s="62">
        <f t="shared" si="15"/>
        <v>0</v>
      </c>
      <c r="CH62" s="202">
        <f t="shared" si="16"/>
        <v>0</v>
      </c>
      <c r="CP62" s="232" t="s">
        <v>231</v>
      </c>
      <c r="CQ62" s="233" t="str">
        <f>CC13</f>
        <v>07. Ceglasty 8004</v>
      </c>
      <c r="CV62" s="184" t="s">
        <v>66</v>
      </c>
      <c r="CW62" s="114">
        <v>1.05</v>
      </c>
      <c r="CX62" s="114">
        <v>1.35</v>
      </c>
      <c r="CZ62" s="166" t="str">
        <f t="shared" si="17"/>
        <v/>
      </c>
      <c r="DA62" s="166">
        <f t="shared" si="18"/>
        <v>0</v>
      </c>
      <c r="DC62" s="62" t="s">
        <v>771</v>
      </c>
      <c r="DD62" s="62">
        <f t="shared" si="19"/>
        <v>0</v>
      </c>
      <c r="DM62" s="62" t="s">
        <v>332</v>
      </c>
      <c r="DN62" s="62">
        <f t="shared" si="37"/>
        <v>0</v>
      </c>
      <c r="DO62" s="62"/>
      <c r="DR62" s="71">
        <f t="shared" si="8"/>
        <v>0</v>
      </c>
      <c r="DS62" s="62">
        <f t="shared" si="24"/>
        <v>0</v>
      </c>
      <c r="DT62" s="163">
        <f t="shared" si="9"/>
        <v>0</v>
      </c>
      <c r="DU62" s="163">
        <f t="shared" si="10"/>
        <v>0</v>
      </c>
      <c r="DV62" s="206"/>
      <c r="DW62" s="54"/>
      <c r="DX62" s="54"/>
      <c r="DY62" s="54"/>
    </row>
    <row r="63" spans="1:129" ht="15">
      <c r="A63" s="349" t="str">
        <f t="shared" si="39"/>
        <v/>
      </c>
      <c r="B63" s="41"/>
      <c r="C63" s="492"/>
      <c r="D63" s="506"/>
      <c r="E63" s="367"/>
      <c r="F63" s="291"/>
      <c r="G63" s="43" t="str">
        <f t="shared" si="33"/>
        <v>---</v>
      </c>
      <c r="H63" s="22"/>
      <c r="I63" s="510"/>
      <c r="J63" s="510"/>
      <c r="K63" s="492"/>
      <c r="L63" s="493"/>
      <c r="M63" s="493"/>
      <c r="N63" s="493"/>
      <c r="O63" s="493"/>
      <c r="P63" s="493"/>
      <c r="Q63" s="493"/>
      <c r="R63" s="493"/>
      <c r="S63" s="489" t="str">
        <f t="shared" si="13"/>
        <v/>
      </c>
      <c r="T63" s="490"/>
      <c r="U63" s="16"/>
      <c r="V63" s="16"/>
      <c r="W63" s="16"/>
      <c r="X63" s="16"/>
      <c r="Y63" s="26"/>
      <c r="Z63" s="14"/>
      <c r="AA63" s="384"/>
      <c r="AB63" s="45"/>
      <c r="AC63" s="15"/>
      <c r="AD63" s="3"/>
      <c r="AE63" s="223"/>
      <c r="AF63" s="3"/>
      <c r="AG63" s="3"/>
      <c r="AH63" s="1">
        <f t="shared" si="48"/>
        <v>0</v>
      </c>
      <c r="AI63" s="245" t="str">
        <f t="shared" si="50"/>
        <v>błąd</v>
      </c>
      <c r="AJ63" s="245" t="e">
        <f t="shared" si="49"/>
        <v>#VALUE!</v>
      </c>
      <c r="AL63" s="247" t="s">
        <v>954</v>
      </c>
      <c r="AM63" s="7" t="s">
        <v>145</v>
      </c>
      <c r="AN63" s="26"/>
      <c r="AO63" s="26"/>
      <c r="AP63" s="26"/>
      <c r="AQ63" s="26"/>
      <c r="AY63" s="62"/>
      <c r="AZ63" s="62"/>
      <c r="BA63" s="62"/>
      <c r="BB63" s="62"/>
      <c r="BD63" s="184" t="s">
        <v>58</v>
      </c>
      <c r="BE63" s="184" t="s">
        <v>55</v>
      </c>
      <c r="BG63" s="195" t="s">
        <v>305</v>
      </c>
      <c r="BH63" s="114">
        <v>2.5499999999999998E-2</v>
      </c>
      <c r="BI63" s="184">
        <f t="shared" si="45"/>
        <v>0</v>
      </c>
      <c r="BJ63" s="194">
        <f t="shared" si="1"/>
        <v>0</v>
      </c>
      <c r="BK63" s="61">
        <v>20</v>
      </c>
      <c r="BN63" s="61" t="s">
        <v>777</v>
      </c>
      <c r="BQ63" s="61" t="s">
        <v>777</v>
      </c>
      <c r="BR63" s="214" t="s">
        <v>837</v>
      </c>
      <c r="BW63" s="102" t="s">
        <v>20</v>
      </c>
      <c r="BX63" s="70" t="s">
        <v>234</v>
      </c>
      <c r="BY63" s="62">
        <f t="shared" si="2"/>
        <v>0</v>
      </c>
      <c r="CF63" s="201">
        <f t="shared" si="6"/>
        <v>0</v>
      </c>
      <c r="CG63" s="62">
        <f t="shared" si="15"/>
        <v>0</v>
      </c>
      <c r="CH63" s="202">
        <f t="shared" si="16"/>
        <v>0</v>
      </c>
      <c r="CP63" s="232" t="s">
        <v>231</v>
      </c>
      <c r="CQ63" s="233" t="str">
        <f>CC14</f>
        <v>08. Antracyt 7021</v>
      </c>
      <c r="CV63" s="184" t="s">
        <v>67</v>
      </c>
      <c r="CW63" s="114">
        <v>1.25</v>
      </c>
      <c r="CX63" s="114">
        <v>1.75</v>
      </c>
      <c r="CZ63" s="166" t="str">
        <f t="shared" si="17"/>
        <v/>
      </c>
      <c r="DA63" s="166">
        <f t="shared" si="18"/>
        <v>0</v>
      </c>
      <c r="DC63" s="62" t="s">
        <v>768</v>
      </c>
      <c r="DD63" s="62">
        <f t="shared" si="19"/>
        <v>0</v>
      </c>
      <c r="DM63" s="62" t="s">
        <v>333</v>
      </c>
      <c r="DN63" s="62">
        <f t="shared" si="37"/>
        <v>0</v>
      </c>
      <c r="DO63" s="62"/>
      <c r="DR63" s="71">
        <f t="shared" si="8"/>
        <v>0</v>
      </c>
      <c r="DS63" s="62">
        <f t="shared" si="24"/>
        <v>0</v>
      </c>
      <c r="DT63" s="163">
        <f t="shared" si="9"/>
        <v>0</v>
      </c>
      <c r="DU63" s="163">
        <f t="shared" si="10"/>
        <v>0</v>
      </c>
      <c r="DV63" s="206"/>
      <c r="DW63" s="54"/>
      <c r="DX63" s="54"/>
      <c r="DY63" s="54"/>
    </row>
    <row r="64" spans="1:129" ht="15">
      <c r="A64" s="350" t="str">
        <f t="shared" si="39"/>
        <v/>
      </c>
      <c r="B64" s="360"/>
      <c r="C64" s="481"/>
      <c r="D64" s="507"/>
      <c r="E64" s="363"/>
      <c r="F64" s="292"/>
      <c r="G64" s="44" t="str">
        <f t="shared" si="33"/>
        <v>---</v>
      </c>
      <c r="H64" s="8"/>
      <c r="I64" s="479"/>
      <c r="J64" s="479"/>
      <c r="K64" s="481"/>
      <c r="L64" s="491"/>
      <c r="M64" s="491"/>
      <c r="N64" s="491"/>
      <c r="O64" s="491"/>
      <c r="P64" s="491"/>
      <c r="Q64" s="491"/>
      <c r="R64" s="491"/>
      <c r="S64" s="485" t="str">
        <f t="shared" si="13"/>
        <v/>
      </c>
      <c r="T64" s="486"/>
      <c r="U64" s="16"/>
      <c r="V64" s="16"/>
      <c r="W64" s="16"/>
      <c r="X64" s="16"/>
      <c r="Y64" s="26"/>
      <c r="Z64" s="14"/>
      <c r="AA64" s="383"/>
      <c r="AB64" s="385"/>
      <c r="AC64" s="15"/>
      <c r="AD64" s="3"/>
      <c r="AE64" s="223"/>
      <c r="AF64" s="3"/>
      <c r="AG64" s="3"/>
      <c r="AH64" s="1">
        <f t="shared" si="48"/>
        <v>0</v>
      </c>
      <c r="AI64" s="245" t="str">
        <f t="shared" si="50"/>
        <v>błąd</v>
      </c>
      <c r="AJ64" s="245" t="e">
        <f t="shared" si="49"/>
        <v>#VALUE!</v>
      </c>
      <c r="AL64" s="247" t="s">
        <v>768</v>
      </c>
      <c r="AM64" s="7" t="s">
        <v>145</v>
      </c>
      <c r="AN64" s="26"/>
      <c r="AO64" s="26"/>
      <c r="AP64" s="26"/>
      <c r="AQ64" s="26"/>
      <c r="BD64" s="184" t="s">
        <v>59</v>
      </c>
      <c r="BE64" s="184" t="s">
        <v>60</v>
      </c>
      <c r="BG64" s="195" t="s">
        <v>306</v>
      </c>
      <c r="BH64" s="114">
        <v>3.5000000000000003E-2</v>
      </c>
      <c r="BI64" s="184">
        <f t="shared" si="45"/>
        <v>0</v>
      </c>
      <c r="BJ64" s="194">
        <f t="shared" si="1"/>
        <v>0</v>
      </c>
      <c r="BK64" s="61">
        <v>10</v>
      </c>
      <c r="BN64" s="61" t="s">
        <v>777</v>
      </c>
      <c r="BO64" s="121" t="s">
        <v>821</v>
      </c>
      <c r="BQ64" s="61" t="s">
        <v>777</v>
      </c>
      <c r="BR64" s="62" t="s">
        <v>1364</v>
      </c>
      <c r="BW64" s="102" t="s">
        <v>20</v>
      </c>
      <c r="BX64" s="70" t="s">
        <v>235</v>
      </c>
      <c r="BY64" s="62">
        <f t="shared" si="2"/>
        <v>0</v>
      </c>
      <c r="CF64" s="201">
        <f t="shared" si="6"/>
        <v>0</v>
      </c>
      <c r="CG64" s="62">
        <f t="shared" si="15"/>
        <v>0</v>
      </c>
      <c r="CH64" s="202">
        <f t="shared" si="16"/>
        <v>0</v>
      </c>
      <c r="CP64" s="232" t="s">
        <v>231</v>
      </c>
      <c r="CQ64" s="233" t="str">
        <f>CC16</f>
        <v>10. Brązowy 8019</v>
      </c>
      <c r="CV64" s="184" t="s">
        <v>68</v>
      </c>
      <c r="CW64" s="114">
        <v>1.1000000000000001</v>
      </c>
      <c r="CX64" s="114">
        <v>1.65</v>
      </c>
      <c r="CZ64" s="166" t="str">
        <f t="shared" si="17"/>
        <v/>
      </c>
      <c r="DA64" s="166">
        <f t="shared" si="18"/>
        <v>0</v>
      </c>
      <c r="DC64" s="62" t="s">
        <v>769</v>
      </c>
      <c r="DD64" s="62">
        <f t="shared" si="19"/>
        <v>0</v>
      </c>
      <c r="DM64" s="62" t="s">
        <v>334</v>
      </c>
      <c r="DN64" s="62">
        <f t="shared" si="37"/>
        <v>0</v>
      </c>
      <c r="DO64" s="62"/>
      <c r="DR64" s="71">
        <f t="shared" si="8"/>
        <v>0</v>
      </c>
      <c r="DS64" s="62">
        <f t="shared" si="24"/>
        <v>0</v>
      </c>
      <c r="DT64" s="163">
        <f t="shared" si="9"/>
        <v>0</v>
      </c>
      <c r="DU64" s="163">
        <f t="shared" si="10"/>
        <v>0</v>
      </c>
      <c r="DV64" s="206"/>
      <c r="DW64" s="54"/>
      <c r="DX64" s="54"/>
      <c r="DY64" s="54"/>
    </row>
    <row r="65" spans="1:129" ht="15">
      <c r="A65" s="349" t="str">
        <f t="shared" si="39"/>
        <v/>
      </c>
      <c r="B65" s="41"/>
      <c r="C65" s="492"/>
      <c r="D65" s="506"/>
      <c r="E65" s="367"/>
      <c r="F65" s="356"/>
      <c r="G65" s="43" t="str">
        <f t="shared" si="33"/>
        <v>---</v>
      </c>
      <c r="H65" s="22"/>
      <c r="I65" s="510"/>
      <c r="J65" s="510"/>
      <c r="K65" s="492"/>
      <c r="L65" s="493"/>
      <c r="M65" s="493"/>
      <c r="N65" s="493"/>
      <c r="O65" s="493"/>
      <c r="P65" s="493"/>
      <c r="Q65" s="493"/>
      <c r="R65" s="493"/>
      <c r="S65" s="489" t="str">
        <f t="shared" si="13"/>
        <v/>
      </c>
      <c r="T65" s="490"/>
      <c r="U65" s="16"/>
      <c r="V65" s="16"/>
      <c r="W65" s="16"/>
      <c r="X65" s="16"/>
      <c r="Y65" s="26"/>
      <c r="Z65" s="14"/>
      <c r="AA65" s="384"/>
      <c r="AB65" s="45"/>
      <c r="AC65" s="15"/>
      <c r="AD65" s="3"/>
      <c r="AE65" s="223"/>
      <c r="AF65" s="3"/>
      <c r="AG65" s="3"/>
      <c r="AH65" s="1">
        <f t="shared" si="48"/>
        <v>0</v>
      </c>
      <c r="AI65" s="245" t="str">
        <f t="shared" si="50"/>
        <v>błąd</v>
      </c>
      <c r="AJ65" s="245" t="e">
        <f t="shared" si="49"/>
        <v>#VALUE!</v>
      </c>
      <c r="AL65" s="247" t="s">
        <v>769</v>
      </c>
      <c r="AM65" s="7" t="s">
        <v>145</v>
      </c>
      <c r="AN65" s="26"/>
      <c r="AO65" s="26"/>
      <c r="AP65" s="26"/>
      <c r="AQ65" s="26"/>
      <c r="BD65" s="184" t="s">
        <v>61</v>
      </c>
      <c r="BE65" s="184" t="s">
        <v>60</v>
      </c>
      <c r="BG65" s="195" t="s">
        <v>301</v>
      </c>
      <c r="BH65" s="210">
        <v>9.9400000000000002E-2</v>
      </c>
      <c r="BI65" s="211">
        <f t="shared" si="45"/>
        <v>0</v>
      </c>
      <c r="BJ65" s="212">
        <f t="shared" si="1"/>
        <v>0</v>
      </c>
      <c r="BK65" s="213">
        <v>20</v>
      </c>
      <c r="BL65" s="213"/>
      <c r="BM65" s="213"/>
      <c r="BN65" s="61" t="s">
        <v>777</v>
      </c>
      <c r="BQ65" s="61" t="s">
        <v>777</v>
      </c>
      <c r="BR65" s="62" t="s">
        <v>1365</v>
      </c>
      <c r="BS65" s="214"/>
      <c r="BT65" s="214"/>
      <c r="BU65" s="214"/>
      <c r="BV65" s="214"/>
      <c r="BW65" s="102" t="s">
        <v>20</v>
      </c>
      <c r="BX65" s="70" t="s">
        <v>236</v>
      </c>
      <c r="BY65" s="207">
        <f>SUMIFS($CG$9:$CG$97,$CF$9:$CF$97,BG65)*BH65</f>
        <v>0</v>
      </c>
      <c r="BZ65" s="209" t="s">
        <v>1161</v>
      </c>
      <c r="CF65" s="201">
        <f t="shared" si="6"/>
        <v>0</v>
      </c>
      <c r="CG65" s="62">
        <f t="shared" si="15"/>
        <v>0</v>
      </c>
      <c r="CH65" s="202">
        <f t="shared" si="16"/>
        <v>0</v>
      </c>
      <c r="CP65" s="234"/>
      <c r="CQ65" s="235"/>
      <c r="CV65" s="184" t="s">
        <v>70</v>
      </c>
      <c r="CW65" s="114">
        <v>1.95</v>
      </c>
      <c r="CX65" s="114">
        <v>2.5</v>
      </c>
      <c r="CZ65" s="166" t="str">
        <f t="shared" si="17"/>
        <v/>
      </c>
      <c r="DA65" s="166">
        <f t="shared" si="18"/>
        <v>0</v>
      </c>
      <c r="DC65" s="62" t="s">
        <v>762</v>
      </c>
      <c r="DD65" s="62">
        <f t="shared" si="19"/>
        <v>0</v>
      </c>
      <c r="DM65" s="62" t="s">
        <v>324</v>
      </c>
      <c r="DN65" s="62">
        <f t="shared" si="37"/>
        <v>0</v>
      </c>
      <c r="DO65" s="62"/>
      <c r="DR65" s="71">
        <f t="shared" si="8"/>
        <v>0</v>
      </c>
      <c r="DS65" s="62">
        <f t="shared" si="24"/>
        <v>0</v>
      </c>
      <c r="DT65" s="163">
        <f t="shared" si="9"/>
        <v>0</v>
      </c>
      <c r="DU65" s="163">
        <f t="shared" si="10"/>
        <v>0</v>
      </c>
      <c r="DV65" s="206"/>
      <c r="DW65" s="54"/>
      <c r="DX65" s="54"/>
      <c r="DY65" s="54"/>
    </row>
    <row r="66" spans="1:129" ht="15">
      <c r="A66" s="350" t="str">
        <f t="shared" si="39"/>
        <v/>
      </c>
      <c r="B66" s="360"/>
      <c r="C66" s="481"/>
      <c r="D66" s="507"/>
      <c r="E66" s="363"/>
      <c r="F66" s="357"/>
      <c r="G66" s="44" t="str">
        <f t="shared" si="33"/>
        <v>---</v>
      </c>
      <c r="H66" s="8"/>
      <c r="I66" s="479"/>
      <c r="J66" s="479"/>
      <c r="K66" s="481"/>
      <c r="L66" s="491"/>
      <c r="M66" s="491"/>
      <c r="N66" s="491"/>
      <c r="O66" s="491"/>
      <c r="P66" s="491"/>
      <c r="Q66" s="491"/>
      <c r="R66" s="491"/>
      <c r="S66" s="485" t="str">
        <f t="shared" si="13"/>
        <v/>
      </c>
      <c r="T66" s="486"/>
      <c r="U66" s="16"/>
      <c r="V66" s="16"/>
      <c r="W66" s="16"/>
      <c r="X66" s="16"/>
      <c r="Y66" s="26"/>
      <c r="Z66" s="14"/>
      <c r="AA66" s="383"/>
      <c r="AB66" s="385"/>
      <c r="AC66" s="15"/>
      <c r="AD66" s="3"/>
      <c r="AE66" s="223"/>
      <c r="AF66" s="3"/>
      <c r="AG66" s="3"/>
      <c r="AH66" s="1">
        <f t="shared" si="48"/>
        <v>0</v>
      </c>
      <c r="AI66" s="245" t="str">
        <f t="shared" si="50"/>
        <v>błąd</v>
      </c>
      <c r="AJ66" s="245" t="e">
        <f t="shared" si="49"/>
        <v>#VALUE!</v>
      </c>
      <c r="AL66" s="247" t="s">
        <v>21</v>
      </c>
      <c r="AM66" s="7" t="s">
        <v>145</v>
      </c>
      <c r="AN66" s="26"/>
      <c r="AO66" s="26"/>
      <c r="AP66" s="26"/>
      <c r="AQ66" s="26"/>
      <c r="BD66" s="184" t="s">
        <v>62</v>
      </c>
      <c r="BE66" s="184" t="s">
        <v>63</v>
      </c>
      <c r="BN66" s="61" t="s">
        <v>777</v>
      </c>
      <c r="BO66" s="62" t="s">
        <v>213</v>
      </c>
      <c r="BQ66" s="61" t="s">
        <v>777</v>
      </c>
      <c r="BR66" s="62" t="s">
        <v>958</v>
      </c>
      <c r="BW66" s="102" t="s">
        <v>20</v>
      </c>
      <c r="BX66" s="70" t="s">
        <v>237</v>
      </c>
      <c r="BY66" s="62"/>
      <c r="CF66" s="201">
        <f t="shared" si="6"/>
        <v>0</v>
      </c>
      <c r="CG66" s="62">
        <f t="shared" si="15"/>
        <v>0</v>
      </c>
      <c r="CH66" s="202">
        <f t="shared" si="16"/>
        <v>0</v>
      </c>
      <c r="CP66" s="232" t="s">
        <v>232</v>
      </c>
      <c r="CQ66" s="233" t="str">
        <f t="shared" ref="CQ66:CQ72" si="52">CC8</f>
        <v>02. Brązowy 8017</v>
      </c>
      <c r="CV66" s="184" t="s">
        <v>71</v>
      </c>
      <c r="CW66" s="114">
        <v>1.2</v>
      </c>
      <c r="CX66" s="114">
        <v>1.75</v>
      </c>
      <c r="CZ66" s="166" t="str">
        <f t="shared" si="17"/>
        <v/>
      </c>
      <c r="DA66" s="166">
        <f t="shared" si="18"/>
        <v>0</v>
      </c>
      <c r="DC66" s="62" t="s">
        <v>763</v>
      </c>
      <c r="DD66" s="62">
        <f t="shared" si="19"/>
        <v>0</v>
      </c>
      <c r="DM66" s="62" t="s">
        <v>325</v>
      </c>
      <c r="DN66" s="62">
        <f t="shared" si="37"/>
        <v>0</v>
      </c>
      <c r="DO66" s="62"/>
      <c r="DR66" s="71">
        <f t="shared" si="8"/>
        <v>0</v>
      </c>
      <c r="DS66" s="62">
        <f t="shared" si="24"/>
        <v>0</v>
      </c>
      <c r="DT66" s="163">
        <f t="shared" si="9"/>
        <v>0</v>
      </c>
      <c r="DU66" s="163">
        <f t="shared" si="10"/>
        <v>0</v>
      </c>
      <c r="DV66" s="206"/>
      <c r="DW66" s="54"/>
      <c r="DX66" s="54"/>
      <c r="DY66" s="54"/>
    </row>
    <row r="67" spans="1:129" ht="15">
      <c r="A67" s="349" t="str">
        <f t="shared" si="39"/>
        <v/>
      </c>
      <c r="B67" s="41"/>
      <c r="C67" s="492"/>
      <c r="D67" s="506"/>
      <c r="E67" s="367"/>
      <c r="F67" s="21"/>
      <c r="G67" s="43" t="str">
        <f t="shared" si="33"/>
        <v>---</v>
      </c>
      <c r="H67" s="22"/>
      <c r="I67" s="510"/>
      <c r="J67" s="510"/>
      <c r="K67" s="492"/>
      <c r="L67" s="493"/>
      <c r="M67" s="493"/>
      <c r="N67" s="493"/>
      <c r="O67" s="493"/>
      <c r="P67" s="493"/>
      <c r="Q67" s="493"/>
      <c r="R67" s="493"/>
      <c r="S67" s="489" t="str">
        <f t="shared" si="13"/>
        <v/>
      </c>
      <c r="T67" s="490"/>
      <c r="U67" s="16"/>
      <c r="V67" s="16"/>
      <c r="W67" s="16"/>
      <c r="X67" s="16"/>
      <c r="Y67" s="26"/>
      <c r="Z67" s="14"/>
      <c r="AA67" s="384"/>
      <c r="AB67" s="45"/>
      <c r="AC67" s="15"/>
      <c r="AD67" s="3"/>
      <c r="AE67" s="223"/>
      <c r="AF67" s="3"/>
      <c r="AG67" s="3"/>
      <c r="AH67" s="1">
        <f t="shared" si="48"/>
        <v>0</v>
      </c>
      <c r="AI67" s="245" t="str">
        <f t="shared" si="50"/>
        <v>błąd</v>
      </c>
      <c r="AJ67" s="245" t="e">
        <f t="shared" si="49"/>
        <v>#VALUE!</v>
      </c>
      <c r="AL67" s="247" t="s">
        <v>23</v>
      </c>
      <c r="AM67" s="7" t="s">
        <v>145</v>
      </c>
      <c r="AN67" s="26"/>
      <c r="AO67" s="26"/>
      <c r="AP67" s="26"/>
      <c r="AQ67" s="26"/>
      <c r="BD67" s="184" t="s">
        <v>64</v>
      </c>
      <c r="BE67" s="184" t="s">
        <v>65</v>
      </c>
      <c r="BN67" s="61" t="s">
        <v>777</v>
      </c>
      <c r="BO67" s="62" t="s">
        <v>212</v>
      </c>
      <c r="BQ67" s="61" t="s">
        <v>777</v>
      </c>
      <c r="BR67" s="62" t="s">
        <v>959</v>
      </c>
      <c r="BW67" s="102" t="s">
        <v>20</v>
      </c>
      <c r="BX67" s="70" t="s">
        <v>238</v>
      </c>
      <c r="BY67" s="62"/>
      <c r="CF67" s="201">
        <f t="shared" si="6"/>
        <v>0</v>
      </c>
      <c r="CG67" s="62">
        <f t="shared" si="15"/>
        <v>0</v>
      </c>
      <c r="CH67" s="202">
        <f t="shared" si="16"/>
        <v>0</v>
      </c>
      <c r="CP67" s="232" t="s">
        <v>232</v>
      </c>
      <c r="CQ67" s="233" t="str">
        <f t="shared" si="52"/>
        <v>03. Grafitowy 7024</v>
      </c>
      <c r="CV67" s="184" t="s">
        <v>72</v>
      </c>
      <c r="CW67" s="114">
        <v>1.1499999999999999</v>
      </c>
      <c r="CX67" s="114">
        <v>1.7</v>
      </c>
      <c r="CZ67" s="166" t="str">
        <f t="shared" si="17"/>
        <v/>
      </c>
      <c r="DA67" s="166">
        <f t="shared" si="18"/>
        <v>0</v>
      </c>
      <c r="DC67" s="62" t="s">
        <v>764</v>
      </c>
      <c r="DD67" s="62">
        <f t="shared" si="19"/>
        <v>0</v>
      </c>
      <c r="DM67" s="62" t="s">
        <v>266</v>
      </c>
      <c r="DN67" s="62">
        <f t="shared" si="37"/>
        <v>0</v>
      </c>
      <c r="DO67" s="62"/>
      <c r="DR67" s="71">
        <f t="shared" si="8"/>
        <v>0</v>
      </c>
      <c r="DS67" s="62">
        <f t="shared" si="24"/>
        <v>0</v>
      </c>
      <c r="DT67" s="163">
        <f t="shared" si="9"/>
        <v>0</v>
      </c>
      <c r="DU67" s="163">
        <f t="shared" si="10"/>
        <v>0</v>
      </c>
      <c r="DV67" s="206"/>
      <c r="DW67" s="54"/>
      <c r="DX67" s="54"/>
      <c r="DY67" s="54"/>
    </row>
    <row r="68" spans="1:129" ht="15">
      <c r="A68" s="350" t="str">
        <f t="shared" si="39"/>
        <v/>
      </c>
      <c r="B68" s="360"/>
      <c r="C68" s="481"/>
      <c r="D68" s="507"/>
      <c r="E68" s="363"/>
      <c r="F68" s="357"/>
      <c r="G68" s="44" t="str">
        <f t="shared" si="33"/>
        <v>---</v>
      </c>
      <c r="H68" s="8"/>
      <c r="I68" s="479"/>
      <c r="J68" s="479"/>
      <c r="K68" s="481"/>
      <c r="L68" s="491"/>
      <c r="M68" s="491"/>
      <c r="N68" s="491"/>
      <c r="O68" s="491"/>
      <c r="P68" s="491"/>
      <c r="Q68" s="491"/>
      <c r="R68" s="491"/>
      <c r="S68" s="485" t="str">
        <f t="shared" si="13"/>
        <v/>
      </c>
      <c r="T68" s="486"/>
      <c r="U68" s="16"/>
      <c r="V68" s="16"/>
      <c r="W68" s="16"/>
      <c r="X68" s="16"/>
      <c r="Y68" s="26"/>
      <c r="Z68" s="14"/>
      <c r="AA68" s="383"/>
      <c r="AB68" s="385"/>
      <c r="AC68" s="15"/>
      <c r="AD68" s="3"/>
      <c r="AE68" s="223"/>
      <c r="AF68" s="3"/>
      <c r="AG68" s="3"/>
      <c r="AH68" s="1">
        <f t="shared" si="48"/>
        <v>0</v>
      </c>
      <c r="AI68" s="245" t="str">
        <f t="shared" si="50"/>
        <v>błąd</v>
      </c>
      <c r="AJ68" s="245" t="e">
        <f t="shared" si="49"/>
        <v>#VALUE!</v>
      </c>
      <c r="AL68" s="247" t="s">
        <v>24</v>
      </c>
      <c r="AM68" s="7" t="s">
        <v>145</v>
      </c>
      <c r="AN68" s="26"/>
      <c r="AO68" s="26"/>
      <c r="AP68" s="26"/>
      <c r="AQ68" s="26"/>
      <c r="BD68" s="184" t="s">
        <v>66</v>
      </c>
      <c r="BE68" s="184" t="s">
        <v>63</v>
      </c>
      <c r="BN68" s="61" t="s">
        <v>777</v>
      </c>
      <c r="BO68" s="62" t="s">
        <v>211</v>
      </c>
      <c r="BQ68" s="61" t="s">
        <v>777</v>
      </c>
      <c r="BR68" s="62" t="s">
        <v>960</v>
      </c>
      <c r="BW68" s="102" t="s">
        <v>20</v>
      </c>
      <c r="BX68" s="70" t="s">
        <v>239</v>
      </c>
      <c r="BY68" s="62"/>
      <c r="CF68" s="201">
        <f t="shared" si="6"/>
        <v>0</v>
      </c>
      <c r="CG68" s="62">
        <f t="shared" si="15"/>
        <v>0</v>
      </c>
      <c r="CH68" s="202">
        <f t="shared" si="16"/>
        <v>0</v>
      </c>
      <c r="CP68" s="232" t="s">
        <v>232</v>
      </c>
      <c r="CQ68" s="233" t="str">
        <f t="shared" si="52"/>
        <v>04. Czerwony 3009</v>
      </c>
      <c r="CR68" s="57"/>
      <c r="CV68" s="184" t="s">
        <v>73</v>
      </c>
      <c r="CW68" s="114">
        <v>1.35</v>
      </c>
      <c r="CX68" s="114">
        <v>1.9</v>
      </c>
      <c r="CZ68" s="166" t="str">
        <f t="shared" si="17"/>
        <v/>
      </c>
      <c r="DA68" s="166">
        <f t="shared" si="18"/>
        <v>0</v>
      </c>
      <c r="DC68" s="62" t="s">
        <v>765</v>
      </c>
      <c r="DD68" s="62">
        <f t="shared" si="19"/>
        <v>0</v>
      </c>
      <c r="DM68" s="62" t="s">
        <v>263</v>
      </c>
      <c r="DN68" s="62">
        <f t="shared" si="37"/>
        <v>0</v>
      </c>
      <c r="DO68" s="62"/>
      <c r="DR68" s="71">
        <f t="shared" si="8"/>
        <v>0</v>
      </c>
      <c r="DS68" s="62">
        <f t="shared" si="24"/>
        <v>0</v>
      </c>
      <c r="DT68" s="163">
        <f t="shared" si="9"/>
        <v>0</v>
      </c>
      <c r="DU68" s="163">
        <f t="shared" si="10"/>
        <v>0</v>
      </c>
      <c r="DV68" s="206"/>
      <c r="DW68" s="54"/>
      <c r="DX68" s="54"/>
      <c r="DY68" s="54"/>
    </row>
    <row r="69" spans="1:129" ht="15">
      <c r="A69" s="351" t="str">
        <f t="shared" si="39"/>
        <v/>
      </c>
      <c r="B69" s="358"/>
      <c r="C69" s="474"/>
      <c r="D69" s="519"/>
      <c r="E69" s="362"/>
      <c r="F69" s="356"/>
      <c r="G69" s="43" t="str">
        <f t="shared" si="33"/>
        <v>---</v>
      </c>
      <c r="H69" s="172"/>
      <c r="I69" s="477"/>
      <c r="J69" s="477"/>
      <c r="K69" s="474"/>
      <c r="L69" s="568"/>
      <c r="M69" s="568"/>
      <c r="N69" s="568"/>
      <c r="O69" s="568"/>
      <c r="P69" s="568"/>
      <c r="Q69" s="568"/>
      <c r="R69" s="568"/>
      <c r="S69" s="489" t="str">
        <f t="shared" si="13"/>
        <v/>
      </c>
      <c r="T69" s="490"/>
      <c r="U69" s="16"/>
      <c r="V69" s="16"/>
      <c r="W69" s="16"/>
      <c r="X69" s="16"/>
      <c r="Y69" s="26"/>
      <c r="Z69" s="14"/>
      <c r="AA69" s="384"/>
      <c r="AB69" s="45"/>
      <c r="AC69" s="15"/>
      <c r="AD69" s="3"/>
      <c r="AE69" s="223"/>
      <c r="AF69" s="3"/>
      <c r="AG69" s="3"/>
      <c r="AH69" s="1">
        <f t="shared" si="48"/>
        <v>0</v>
      </c>
      <c r="AI69" s="245" t="str">
        <f t="shared" si="50"/>
        <v>błąd</v>
      </c>
      <c r="AJ69" s="245" t="e">
        <f t="shared" si="49"/>
        <v>#VALUE!</v>
      </c>
      <c r="AL69" s="247" t="s">
        <v>51</v>
      </c>
      <c r="AM69" s="7" t="s">
        <v>145</v>
      </c>
      <c r="AN69" s="26"/>
      <c r="AO69" s="26"/>
      <c r="AP69" s="26"/>
      <c r="AQ69" s="26"/>
      <c r="BD69" s="184" t="s">
        <v>67</v>
      </c>
      <c r="BE69" s="184" t="s">
        <v>65</v>
      </c>
      <c r="BQ69" s="61" t="s">
        <v>777</v>
      </c>
      <c r="BR69" s="62" t="s">
        <v>838</v>
      </c>
      <c r="BW69" s="102" t="s">
        <v>20</v>
      </c>
      <c r="BX69" s="70" t="s">
        <v>240</v>
      </c>
      <c r="BY69" s="62"/>
      <c r="CF69" s="201">
        <f t="shared" si="6"/>
        <v>0</v>
      </c>
      <c r="CG69" s="62">
        <f t="shared" si="15"/>
        <v>0</v>
      </c>
      <c r="CH69" s="202">
        <f t="shared" si="16"/>
        <v>0</v>
      </c>
      <c r="CP69" s="232" t="s">
        <v>232</v>
      </c>
      <c r="CQ69" s="233" t="str">
        <f t="shared" si="52"/>
        <v>05. Zielony 6020</v>
      </c>
      <c r="CV69" s="184" t="s">
        <v>104</v>
      </c>
      <c r="CW69" s="114">
        <v>2</v>
      </c>
      <c r="CX69" s="114">
        <v>2.65</v>
      </c>
      <c r="CZ69" s="166" t="str">
        <f t="shared" si="17"/>
        <v/>
      </c>
      <c r="DA69" s="166">
        <f t="shared" si="18"/>
        <v>0</v>
      </c>
      <c r="DC69" s="62" t="s">
        <v>902</v>
      </c>
      <c r="DD69" s="62">
        <f>SUMIF($CZ$9:$CZ$97,DC69,$DA$9:$DA$97)</f>
        <v>0</v>
      </c>
      <c r="DM69" s="62" t="s">
        <v>267</v>
      </c>
      <c r="DN69" s="62">
        <f t="shared" si="37"/>
        <v>0</v>
      </c>
      <c r="DO69" s="62"/>
      <c r="DR69" s="71">
        <f t="shared" si="8"/>
        <v>0</v>
      </c>
      <c r="DS69" s="62">
        <f t="shared" si="24"/>
        <v>0</v>
      </c>
      <c r="DT69" s="163">
        <f t="shared" si="9"/>
        <v>0</v>
      </c>
      <c r="DU69" s="163">
        <f t="shared" si="10"/>
        <v>0</v>
      </c>
      <c r="DV69" s="206"/>
      <c r="DW69" s="54"/>
      <c r="DX69" s="54"/>
      <c r="DY69" s="54"/>
    </row>
    <row r="70" spans="1:129" ht="15">
      <c r="A70" s="350" t="str">
        <f t="shared" si="39"/>
        <v/>
      </c>
      <c r="B70" s="368"/>
      <c r="C70" s="508"/>
      <c r="D70" s="509"/>
      <c r="E70" s="364"/>
      <c r="F70" s="355"/>
      <c r="G70" s="268" t="str">
        <f t="shared" si="33"/>
        <v>---</v>
      </c>
      <c r="H70" s="269"/>
      <c r="I70" s="496"/>
      <c r="J70" s="497"/>
      <c r="K70" s="508"/>
      <c r="L70" s="569"/>
      <c r="M70" s="569"/>
      <c r="N70" s="569"/>
      <c r="O70" s="569"/>
      <c r="P70" s="569"/>
      <c r="Q70" s="569"/>
      <c r="R70" s="509"/>
      <c r="S70" s="570"/>
      <c r="T70" s="571"/>
      <c r="U70" s="16"/>
      <c r="V70" s="16"/>
      <c r="W70" s="16"/>
      <c r="X70" s="16"/>
      <c r="Y70" s="26"/>
      <c r="Z70" s="14"/>
      <c r="AA70" s="383"/>
      <c r="AB70" s="385"/>
      <c r="AC70" s="15"/>
      <c r="AD70" s="3"/>
      <c r="AE70" s="223"/>
      <c r="AF70" s="3"/>
      <c r="AG70" s="3"/>
      <c r="AH70" s="1">
        <f t="shared" si="48"/>
        <v>0</v>
      </c>
      <c r="AI70" s="245" t="str">
        <f t="shared" si="50"/>
        <v>błąd</v>
      </c>
      <c r="AJ70" s="245" t="e">
        <f t="shared" si="49"/>
        <v>#VALUE!</v>
      </c>
      <c r="AL70" s="247" t="s">
        <v>43</v>
      </c>
      <c r="AM70" s="7" t="s">
        <v>145</v>
      </c>
      <c r="AN70" s="26"/>
      <c r="AO70" s="26"/>
      <c r="AP70" s="26"/>
      <c r="AQ70" s="26"/>
      <c r="BD70" s="184" t="s">
        <v>68</v>
      </c>
      <c r="BE70" s="184" t="s">
        <v>69</v>
      </c>
      <c r="BI70" s="184">
        <f>SUM(BI7:BI65)</f>
        <v>0</v>
      </c>
      <c r="BJ70" s="193">
        <f>SUM(BJ7:BJ65)</f>
        <v>0</v>
      </c>
      <c r="BQ70" s="61"/>
      <c r="BR70" s="62"/>
      <c r="BW70" s="102" t="s">
        <v>20</v>
      </c>
      <c r="BX70" s="70" t="s">
        <v>1592</v>
      </c>
      <c r="BY70" s="208">
        <f>SUM(BY7:BY57)</f>
        <v>0</v>
      </c>
      <c r="BZ70" s="208" t="s">
        <v>1162</v>
      </c>
      <c r="CF70" s="201">
        <f t="shared" si="6"/>
        <v>0</v>
      </c>
      <c r="CG70" s="62">
        <f t="shared" si="15"/>
        <v>0</v>
      </c>
      <c r="CH70" s="202">
        <f t="shared" si="16"/>
        <v>0</v>
      </c>
      <c r="CP70" s="232" t="s">
        <v>232</v>
      </c>
      <c r="CQ70" s="233" t="str">
        <f t="shared" si="52"/>
        <v>06. Czarny 9005</v>
      </c>
      <c r="CV70" s="184" t="s">
        <v>74</v>
      </c>
      <c r="CW70" s="114">
        <v>1.05</v>
      </c>
      <c r="CX70" s="114">
        <v>1.3</v>
      </c>
      <c r="CZ70" s="166" t="str">
        <f t="shared" si="17"/>
        <v/>
      </c>
      <c r="DA70" s="166">
        <f t="shared" si="18"/>
        <v>0</v>
      </c>
      <c r="DC70" s="62" t="s">
        <v>903</v>
      </c>
      <c r="DD70" s="62">
        <f t="shared" si="19"/>
        <v>0</v>
      </c>
      <c r="DM70" s="62" t="s">
        <v>268</v>
      </c>
      <c r="DN70" s="62">
        <f t="shared" si="37"/>
        <v>0</v>
      </c>
      <c r="DO70" s="62"/>
      <c r="DR70" s="71">
        <f t="shared" si="8"/>
        <v>0</v>
      </c>
      <c r="DS70" s="62">
        <f t="shared" si="24"/>
        <v>0</v>
      </c>
      <c r="DT70" s="163">
        <f t="shared" si="9"/>
        <v>0</v>
      </c>
      <c r="DU70" s="163">
        <f t="shared" si="10"/>
        <v>0</v>
      </c>
      <c r="DV70" s="206"/>
      <c r="DW70" s="54"/>
      <c r="DX70" s="54"/>
      <c r="DY70" s="54"/>
    </row>
    <row r="71" spans="1:129" ht="15">
      <c r="A71" s="351" t="str">
        <f t="shared" si="39"/>
        <v/>
      </c>
      <c r="B71" s="41"/>
      <c r="C71" s="474"/>
      <c r="D71" s="476"/>
      <c r="E71" s="367"/>
      <c r="F71" s="21"/>
      <c r="G71" s="43" t="str">
        <f t="shared" si="33"/>
        <v>---</v>
      </c>
      <c r="H71" s="22"/>
      <c r="I71" s="472"/>
      <c r="J71" s="473"/>
      <c r="K71" s="474"/>
      <c r="L71" s="475"/>
      <c r="M71" s="475"/>
      <c r="N71" s="475"/>
      <c r="O71" s="475"/>
      <c r="P71" s="475"/>
      <c r="Q71" s="475"/>
      <c r="R71" s="476"/>
      <c r="S71" s="489"/>
      <c r="T71" s="495"/>
      <c r="U71" s="16"/>
      <c r="V71" s="16"/>
      <c r="W71" s="16"/>
      <c r="X71" s="16"/>
      <c r="Y71" s="26"/>
      <c r="Z71" s="14"/>
      <c r="AA71" s="384"/>
      <c r="AB71" s="45"/>
      <c r="AC71" s="15"/>
      <c r="AD71" s="3"/>
      <c r="AE71" s="223"/>
      <c r="AF71" s="3"/>
      <c r="AG71" s="3"/>
      <c r="AH71" s="1">
        <f t="shared" si="48"/>
        <v>0</v>
      </c>
      <c r="AI71" s="245" t="str">
        <f t="shared" si="50"/>
        <v>błąd</v>
      </c>
      <c r="AJ71" s="245" t="e">
        <f t="shared" si="49"/>
        <v>#VALUE!</v>
      </c>
      <c r="AL71" s="247" t="s">
        <v>44</v>
      </c>
      <c r="AM71" s="7" t="s">
        <v>145</v>
      </c>
      <c r="AN71" s="26"/>
      <c r="AO71" s="26"/>
      <c r="AP71" s="26"/>
      <c r="AQ71" s="26"/>
      <c r="BD71" s="184" t="s">
        <v>70</v>
      </c>
      <c r="BE71" s="184" t="s">
        <v>69</v>
      </c>
      <c r="BQ71" s="61" t="s">
        <v>778</v>
      </c>
      <c r="BR71" s="62"/>
      <c r="BW71" s="102" t="s">
        <v>20</v>
      </c>
      <c r="BX71" s="70" t="s">
        <v>241</v>
      </c>
      <c r="CF71" s="201">
        <f t="shared" si="6"/>
        <v>0</v>
      </c>
      <c r="CG71" s="62">
        <f t="shared" si="15"/>
        <v>0</v>
      </c>
      <c r="CH71" s="202">
        <f t="shared" si="16"/>
        <v>0</v>
      </c>
      <c r="CP71" s="232" t="s">
        <v>232</v>
      </c>
      <c r="CQ71" s="233" t="str">
        <f t="shared" si="52"/>
        <v>07. Ceglasty 8004</v>
      </c>
      <c r="CV71" s="184" t="s">
        <v>76</v>
      </c>
      <c r="CW71" s="114">
        <v>1.05</v>
      </c>
      <c r="CX71" s="114">
        <v>1.3</v>
      </c>
      <c r="CZ71" s="166" t="str">
        <f t="shared" si="17"/>
        <v/>
      </c>
      <c r="DA71" s="166">
        <f t="shared" si="18"/>
        <v>0</v>
      </c>
      <c r="DC71" s="62" t="s">
        <v>904</v>
      </c>
      <c r="DD71" s="62">
        <f t="shared" si="19"/>
        <v>0</v>
      </c>
      <c r="DM71" s="62" t="s">
        <v>383</v>
      </c>
      <c r="DN71" s="62">
        <f t="shared" si="37"/>
        <v>0</v>
      </c>
      <c r="DO71" s="62"/>
      <c r="DR71" s="71">
        <f t="shared" si="8"/>
        <v>0</v>
      </c>
      <c r="DS71" s="62">
        <f t="shared" si="24"/>
        <v>0</v>
      </c>
      <c r="DT71" s="163">
        <f t="shared" si="9"/>
        <v>0</v>
      </c>
      <c r="DU71" s="163">
        <f t="shared" si="10"/>
        <v>0</v>
      </c>
      <c r="DV71" s="206"/>
      <c r="DW71" s="54"/>
      <c r="DX71" s="54"/>
      <c r="DY71" s="54"/>
    </row>
    <row r="72" spans="1:129" ht="15">
      <c r="A72" s="350" t="str">
        <f t="shared" si="39"/>
        <v/>
      </c>
      <c r="B72" s="360"/>
      <c r="C72" s="481"/>
      <c r="D72" s="476"/>
      <c r="E72" s="363"/>
      <c r="F72" s="357"/>
      <c r="G72" s="44" t="str">
        <f t="shared" si="33"/>
        <v>---</v>
      </c>
      <c r="H72" s="8"/>
      <c r="I72" s="470"/>
      <c r="J72" s="471"/>
      <c r="K72" s="481"/>
      <c r="L72" s="475"/>
      <c r="M72" s="475"/>
      <c r="N72" s="475"/>
      <c r="O72" s="475"/>
      <c r="P72" s="475"/>
      <c r="Q72" s="475"/>
      <c r="R72" s="476"/>
      <c r="S72" s="485"/>
      <c r="T72" s="495"/>
      <c r="U72" s="16"/>
      <c r="V72" s="16"/>
      <c r="W72" s="16"/>
      <c r="X72" s="16"/>
      <c r="Y72" s="26"/>
      <c r="Z72" s="14"/>
      <c r="AA72" s="383"/>
      <c r="AB72" s="385"/>
      <c r="AC72" s="15"/>
      <c r="AD72" s="3"/>
      <c r="AE72" s="223"/>
      <c r="AF72" s="3"/>
      <c r="AG72" s="3"/>
      <c r="AH72" s="1">
        <f t="shared" si="48"/>
        <v>0</v>
      </c>
      <c r="AI72" s="245" t="str">
        <f t="shared" si="50"/>
        <v>błąd</v>
      </c>
      <c r="AJ72" s="245" t="e">
        <f t="shared" ref="AJ72:AJ81" si="53">LEFT(C72,FIND(" ",C72)-1)</f>
        <v>#VALUE!</v>
      </c>
      <c r="AL72" s="247" t="s">
        <v>45</v>
      </c>
      <c r="AM72" s="7" t="s">
        <v>145</v>
      </c>
      <c r="AN72" s="26"/>
      <c r="AO72" s="26"/>
      <c r="AP72" s="26"/>
      <c r="AQ72" s="26"/>
      <c r="BD72" s="184" t="s">
        <v>71</v>
      </c>
      <c r="BE72" s="184" t="s">
        <v>69</v>
      </c>
      <c r="BN72" s="61" t="s">
        <v>778</v>
      </c>
      <c r="BQ72" s="61" t="s">
        <v>778</v>
      </c>
      <c r="BR72" s="121" t="s">
        <v>821</v>
      </c>
      <c r="BW72" s="215" t="s">
        <v>20</v>
      </c>
      <c r="BX72" s="216" t="s">
        <v>242</v>
      </c>
      <c r="CF72" s="201">
        <f t="shared" ref="CF72:CF79" si="54">IFERROR(VLOOKUP(LEFT(G72,IF(OR(AND(LEFT(C72,1)="E",RIGHT(E72,2)="22"),AND(LEFT(C72,1)="E",RIGHT(E72,2)="25"),LEFT(G72,3)="K63"),5,IF(OR(LEFT(G72,3)="K18",LEFT(G72,3)="K19"),7,IF(OR(LEFT(G72,4)="K301",LEFT(G72,4)="K302",LEFT(G72,4)="K401",LEFT(G72,4)="K402",LEFT(G72,4)="K901",LEFT(G72,4)="K902"),4,3)))),$BD$9:$BE$184,2,0),)</f>
        <v>0</v>
      </c>
      <c r="CG72" s="62">
        <f t="shared" si="15"/>
        <v>0</v>
      </c>
      <c r="CH72" s="202">
        <f t="shared" si="16"/>
        <v>0</v>
      </c>
      <c r="CP72" s="232" t="s">
        <v>232</v>
      </c>
      <c r="CQ72" s="233" t="str">
        <f t="shared" si="52"/>
        <v>08. Antracyt 7021</v>
      </c>
      <c r="CV72" s="184" t="s">
        <v>77</v>
      </c>
      <c r="CW72" s="114">
        <v>1.2</v>
      </c>
      <c r="CX72" s="114">
        <v>1.45</v>
      </c>
      <c r="CZ72" s="166" t="str">
        <f t="shared" ref="CZ72:CZ81" si="55">IFERROR(LEFT(C72,FIND(" ",C72)-1),"")</f>
        <v/>
      </c>
      <c r="DA72" s="166">
        <f t="shared" si="18"/>
        <v>0</v>
      </c>
      <c r="DC72" s="62" t="s">
        <v>905</v>
      </c>
      <c r="DD72" s="62">
        <f t="shared" si="19"/>
        <v>0</v>
      </c>
      <c r="DM72" s="62" t="s">
        <v>269</v>
      </c>
      <c r="DN72" s="62">
        <f t="shared" si="37"/>
        <v>0</v>
      </c>
      <c r="DO72" s="62"/>
      <c r="DR72" s="71">
        <f t="shared" si="8"/>
        <v>0</v>
      </c>
      <c r="DS72" s="62">
        <f t="shared" si="24"/>
        <v>0</v>
      </c>
      <c r="DT72" s="163">
        <f t="shared" ref="DT72:DT79" si="56">IFERROR(VLOOKUP(LEFT(C72,FIND(" ",C72)-1),$CV$9:$CX$201,2,FALSE),0)*H72</f>
        <v>0</v>
      </c>
      <c r="DU72" s="163">
        <f t="shared" ref="DU72:DU79" si="57">IFERROR(VLOOKUP(LEFT(C72,FIND(" ",C72)-1),$CV$9:$CX$201,3,FALSE),0)*H72</f>
        <v>0</v>
      </c>
      <c r="DV72" s="206"/>
      <c r="DW72" s="54"/>
      <c r="DX72" s="54"/>
      <c r="DY72" s="54"/>
    </row>
    <row r="73" spans="1:129" ht="15">
      <c r="A73" s="351" t="str">
        <f t="shared" si="39"/>
        <v/>
      </c>
      <c r="B73" s="41"/>
      <c r="C73" s="474"/>
      <c r="D73" s="476"/>
      <c r="E73" s="367"/>
      <c r="F73" s="21"/>
      <c r="G73" s="43" t="str">
        <f t="shared" si="33"/>
        <v>---</v>
      </c>
      <c r="H73" s="22"/>
      <c r="I73" s="472"/>
      <c r="J73" s="473"/>
      <c r="K73" s="474"/>
      <c r="L73" s="475"/>
      <c r="M73" s="475"/>
      <c r="N73" s="475"/>
      <c r="O73" s="475"/>
      <c r="P73" s="475"/>
      <c r="Q73" s="475"/>
      <c r="R73" s="476"/>
      <c r="S73" s="489"/>
      <c r="T73" s="495"/>
      <c r="U73" s="16"/>
      <c r="V73" s="16"/>
      <c r="W73" s="16"/>
      <c r="X73" s="16"/>
      <c r="Y73" s="26"/>
      <c r="Z73" s="14"/>
      <c r="AA73" s="384"/>
      <c r="AB73" s="45"/>
      <c r="AC73" s="15"/>
      <c r="AD73" s="3"/>
      <c r="AE73" s="223"/>
      <c r="AF73" s="3"/>
      <c r="AG73" s="3"/>
      <c r="AH73" s="1">
        <f t="shared" ref="AH73:AH100" si="58">IF(E73="W - Wysoki",1,IFERROR(SEARCH(AI73,E73),0))</f>
        <v>0</v>
      </c>
      <c r="AI73" s="245" t="str">
        <f t="shared" si="50"/>
        <v>błąd</v>
      </c>
      <c r="AJ73" s="245" t="e">
        <f t="shared" si="53"/>
        <v>#VALUE!</v>
      </c>
      <c r="AL73" s="247" t="s">
        <v>46</v>
      </c>
      <c r="AM73" s="7" t="s">
        <v>145</v>
      </c>
      <c r="AN73" s="26"/>
      <c r="AO73" s="26"/>
      <c r="AP73" s="26"/>
      <c r="AQ73" s="26"/>
      <c r="BD73" s="184" t="s">
        <v>104</v>
      </c>
      <c r="BE73" s="184" t="s">
        <v>69</v>
      </c>
      <c r="BN73" s="61" t="s">
        <v>778</v>
      </c>
      <c r="BO73" s="123" t="s">
        <v>823</v>
      </c>
      <c r="BQ73" s="61" t="s">
        <v>778</v>
      </c>
      <c r="BR73" s="62"/>
      <c r="BW73" s="102" t="s">
        <v>20</v>
      </c>
      <c r="BX73" s="70" t="s">
        <v>243</v>
      </c>
      <c r="CF73" s="201">
        <f t="shared" si="54"/>
        <v>0</v>
      </c>
      <c r="CG73" s="62">
        <f t="shared" si="15"/>
        <v>0</v>
      </c>
      <c r="CH73" s="202">
        <f t="shared" si="16"/>
        <v>0</v>
      </c>
      <c r="CP73" s="232" t="s">
        <v>232</v>
      </c>
      <c r="CQ73" s="233" t="str">
        <f>CC16</f>
        <v>10. Brązowy 8019</v>
      </c>
      <c r="CV73" s="184" t="s">
        <v>78</v>
      </c>
      <c r="CW73" s="114">
        <v>1.2</v>
      </c>
      <c r="CX73" s="114">
        <v>1.45</v>
      </c>
      <c r="CZ73" s="166" t="str">
        <f t="shared" si="55"/>
        <v/>
      </c>
      <c r="DA73" s="166">
        <f t="shared" si="18"/>
        <v>0</v>
      </c>
      <c r="DC73" s="62" t="s">
        <v>906</v>
      </c>
      <c r="DD73" s="62">
        <f t="shared" si="19"/>
        <v>0</v>
      </c>
      <c r="DM73" s="62" t="s">
        <v>270</v>
      </c>
      <c r="DN73" s="62">
        <f t="shared" si="37"/>
        <v>0</v>
      </c>
      <c r="DO73" s="62"/>
      <c r="DR73" s="71">
        <f t="shared" ref="DR73" si="59">IFERROR(VLOOKUP(G73,$CV$9:$CX$201,2,TRUE),)*H73</f>
        <v>0</v>
      </c>
      <c r="DS73" s="62">
        <f t="shared" si="24"/>
        <v>0</v>
      </c>
      <c r="DT73" s="163">
        <f t="shared" si="56"/>
        <v>0</v>
      </c>
      <c r="DU73" s="163">
        <f t="shared" si="57"/>
        <v>0</v>
      </c>
      <c r="DV73" s="206"/>
      <c r="DW73" s="54"/>
      <c r="DX73" s="54"/>
      <c r="DY73" s="54"/>
    </row>
    <row r="74" spans="1:129" ht="15">
      <c r="A74" s="350" t="str">
        <f t="shared" si="39"/>
        <v/>
      </c>
      <c r="B74" s="360"/>
      <c r="C74" s="481"/>
      <c r="D74" s="476"/>
      <c r="E74" s="363"/>
      <c r="F74" s="357"/>
      <c r="G74" s="44" t="str">
        <f t="shared" si="33"/>
        <v>---</v>
      </c>
      <c r="H74" s="8"/>
      <c r="I74" s="470"/>
      <c r="J74" s="471"/>
      <c r="K74" s="481"/>
      <c r="L74" s="475"/>
      <c r="M74" s="475"/>
      <c r="N74" s="475"/>
      <c r="O74" s="475"/>
      <c r="P74" s="475"/>
      <c r="Q74" s="475"/>
      <c r="R74" s="476"/>
      <c r="S74" s="485"/>
      <c r="T74" s="495"/>
      <c r="U74" s="16"/>
      <c r="V74" s="16"/>
      <c r="W74" s="16"/>
      <c r="X74" s="16"/>
      <c r="Y74" s="26"/>
      <c r="Z74" s="14"/>
      <c r="AA74" s="383"/>
      <c r="AB74" s="385"/>
      <c r="AC74" s="15"/>
      <c r="AD74" s="3"/>
      <c r="AE74" s="223"/>
      <c r="AF74" s="3"/>
      <c r="AG74" s="3"/>
      <c r="AH74" s="1">
        <f t="shared" ref="AH74:AH89" si="60">IF(E74="W - Wysoki",1,IFERROR(SEARCH(AI74,E74),0))</f>
        <v>0</v>
      </c>
      <c r="AI74" s="245" t="str">
        <f t="shared" si="50"/>
        <v>błąd</v>
      </c>
      <c r="AJ74" s="245" t="e">
        <f t="shared" si="53"/>
        <v>#VALUE!</v>
      </c>
      <c r="AL74" s="247" t="s">
        <v>64</v>
      </c>
      <c r="AM74" s="7" t="s">
        <v>145</v>
      </c>
      <c r="AN74" s="26"/>
      <c r="AO74" s="26"/>
      <c r="AP74" s="26"/>
      <c r="AQ74" s="26"/>
      <c r="BD74" s="184" t="s">
        <v>72</v>
      </c>
      <c r="BE74" s="184" t="s">
        <v>69</v>
      </c>
      <c r="BN74" s="61" t="s">
        <v>778</v>
      </c>
      <c r="BQ74" s="61" t="s">
        <v>778</v>
      </c>
      <c r="BR74" s="63" t="s">
        <v>222</v>
      </c>
      <c r="BW74" s="102" t="s">
        <v>20</v>
      </c>
      <c r="BX74" s="157" t="s">
        <v>1164</v>
      </c>
      <c r="CF74" s="201">
        <f t="shared" si="54"/>
        <v>0</v>
      </c>
      <c r="CG74" s="62">
        <f t="shared" ref="CG74:CG79" si="61">IF(CH74&gt;0,H74/CH74,H74)</f>
        <v>0</v>
      </c>
      <c r="CH74" s="202">
        <f t="shared" ref="CH74:CH79" si="62">IFERROR(VLOOKUP(CF74,$BG$7:$BK$65,5,FALSE),)</f>
        <v>0</v>
      </c>
      <c r="CP74" s="232"/>
      <c r="CQ74" s="166"/>
      <c r="CV74" s="184" t="s">
        <v>79</v>
      </c>
      <c r="CW74" s="114">
        <v>1.61</v>
      </c>
      <c r="CX74" s="114">
        <v>2.19</v>
      </c>
      <c r="CZ74" s="166" t="str">
        <f t="shared" si="55"/>
        <v/>
      </c>
      <c r="DA74" s="166">
        <f t="shared" ref="DA74:DA79" si="63">H74</f>
        <v>0</v>
      </c>
      <c r="DC74" s="62" t="s">
        <v>944</v>
      </c>
      <c r="DD74" s="62">
        <f t="shared" ref="DD74:DD123" si="64">SUMIF($CZ$9:$CZ$97,DC74,$DA$9:$DA$97)</f>
        <v>0</v>
      </c>
      <c r="DM74" s="62" t="s">
        <v>271</v>
      </c>
      <c r="DN74" s="62">
        <f t="shared" si="37"/>
        <v>0</v>
      </c>
      <c r="DO74" s="62"/>
      <c r="DR74" s="71">
        <f t="shared" ref="DR74:DR79" si="65">IFERROR(VLOOKUP(G74,$CV$9:$CX$201,2,TRUE),)*H74</f>
        <v>0</v>
      </c>
      <c r="DS74" s="62">
        <f t="shared" ref="DS74:DS79" si="66">IFERROR(VLOOKUP(G74,$CV$9:$CX$201,3,TRUE),)*H74</f>
        <v>0</v>
      </c>
      <c r="DT74" s="163">
        <f t="shared" si="56"/>
        <v>0</v>
      </c>
      <c r="DU74" s="163">
        <f t="shared" si="57"/>
        <v>0</v>
      </c>
      <c r="DV74" s="206"/>
      <c r="DW74" s="54"/>
      <c r="DX74" s="54"/>
      <c r="DY74" s="54"/>
    </row>
    <row r="75" spans="1:129" ht="15">
      <c r="A75" s="351" t="str">
        <f t="shared" si="39"/>
        <v/>
      </c>
      <c r="B75" s="41"/>
      <c r="C75" s="474"/>
      <c r="D75" s="476"/>
      <c r="E75" s="367"/>
      <c r="F75" s="21"/>
      <c r="G75" s="43" t="str">
        <f t="shared" si="33"/>
        <v>---</v>
      </c>
      <c r="H75" s="22"/>
      <c r="I75" s="472"/>
      <c r="J75" s="473"/>
      <c r="K75" s="474"/>
      <c r="L75" s="475"/>
      <c r="M75" s="475"/>
      <c r="N75" s="475"/>
      <c r="O75" s="475"/>
      <c r="P75" s="475"/>
      <c r="Q75" s="475"/>
      <c r="R75" s="476"/>
      <c r="S75" s="489"/>
      <c r="T75" s="495"/>
      <c r="U75" s="16"/>
      <c r="V75" s="16"/>
      <c r="W75" s="16"/>
      <c r="X75" s="16"/>
      <c r="Y75" s="26"/>
      <c r="Z75" s="14"/>
      <c r="AA75" s="384"/>
      <c r="AB75" s="45"/>
      <c r="AC75" s="15"/>
      <c r="AD75" s="3"/>
      <c r="AE75" s="223"/>
      <c r="AF75" s="3"/>
      <c r="AG75" s="3"/>
      <c r="AH75" s="1">
        <f t="shared" si="60"/>
        <v>0</v>
      </c>
      <c r="AI75" s="245" t="str">
        <f t="shared" si="50"/>
        <v>błąd</v>
      </c>
      <c r="AJ75" s="245" t="e">
        <f t="shared" si="53"/>
        <v>#VALUE!</v>
      </c>
      <c r="AL75" s="247" t="s">
        <v>104</v>
      </c>
      <c r="AM75" s="7" t="s">
        <v>145</v>
      </c>
      <c r="AN75" s="26"/>
      <c r="AO75" s="26"/>
      <c r="AP75" s="26"/>
      <c r="AQ75" s="26"/>
      <c r="BD75" s="184" t="s">
        <v>73</v>
      </c>
      <c r="BE75" s="184" t="s">
        <v>69</v>
      </c>
      <c r="BN75" s="61" t="s">
        <v>778</v>
      </c>
      <c r="BO75" s="124" t="s">
        <v>839</v>
      </c>
      <c r="BQ75" s="61" t="s">
        <v>778</v>
      </c>
      <c r="BR75" s="63" t="s">
        <v>221</v>
      </c>
      <c r="BW75" s="102" t="s">
        <v>20</v>
      </c>
      <c r="BX75" s="157" t="s">
        <v>1165</v>
      </c>
      <c r="CF75" s="201">
        <f t="shared" si="54"/>
        <v>0</v>
      </c>
      <c r="CG75" s="62">
        <f t="shared" si="61"/>
        <v>0</v>
      </c>
      <c r="CH75" s="202">
        <f t="shared" si="62"/>
        <v>0</v>
      </c>
      <c r="CP75" s="234"/>
      <c r="CQ75" s="235"/>
      <c r="CV75" s="184" t="s">
        <v>309</v>
      </c>
      <c r="CW75" s="114">
        <v>0.35</v>
      </c>
      <c r="CX75" s="114">
        <v>0.46</v>
      </c>
      <c r="CZ75" s="166" t="str">
        <f t="shared" si="55"/>
        <v/>
      </c>
      <c r="DA75" s="166">
        <f t="shared" si="63"/>
        <v>0</v>
      </c>
      <c r="DC75" s="62" t="s">
        <v>945</v>
      </c>
      <c r="DD75" s="62">
        <f t="shared" si="64"/>
        <v>0</v>
      </c>
      <c r="DM75" s="62" t="s">
        <v>272</v>
      </c>
      <c r="DN75" s="62">
        <f t="shared" si="37"/>
        <v>0</v>
      </c>
      <c r="DO75" s="62"/>
      <c r="DR75" s="71">
        <f t="shared" si="65"/>
        <v>0</v>
      </c>
      <c r="DS75" s="62">
        <f t="shared" si="66"/>
        <v>0</v>
      </c>
      <c r="DT75" s="163">
        <f t="shared" si="56"/>
        <v>0</v>
      </c>
      <c r="DU75" s="163">
        <f t="shared" si="57"/>
        <v>0</v>
      </c>
      <c r="DV75" s="206"/>
      <c r="DW75" s="54"/>
      <c r="DX75" s="54"/>
      <c r="DY75" s="54"/>
    </row>
    <row r="76" spans="1:129" ht="15">
      <c r="A76" s="350" t="str">
        <f t="shared" si="39"/>
        <v/>
      </c>
      <c r="B76" s="360"/>
      <c r="C76" s="481"/>
      <c r="D76" s="476"/>
      <c r="E76" s="363"/>
      <c r="F76" s="357"/>
      <c r="G76" s="44" t="str">
        <f t="shared" si="33"/>
        <v>---</v>
      </c>
      <c r="H76" s="8"/>
      <c r="I76" s="470"/>
      <c r="J76" s="471"/>
      <c r="K76" s="481"/>
      <c r="L76" s="475"/>
      <c r="M76" s="475"/>
      <c r="N76" s="475"/>
      <c r="O76" s="475"/>
      <c r="P76" s="475"/>
      <c r="Q76" s="475"/>
      <c r="R76" s="476"/>
      <c r="S76" s="485"/>
      <c r="T76" s="495"/>
      <c r="U76" s="16"/>
      <c r="V76" s="16"/>
      <c r="W76" s="16"/>
      <c r="X76" s="16"/>
      <c r="Y76" s="26"/>
      <c r="Z76" s="14"/>
      <c r="AA76" s="383"/>
      <c r="AB76" s="385"/>
      <c r="AC76" s="15"/>
      <c r="AD76" s="3"/>
      <c r="AE76" s="223"/>
      <c r="AF76" s="3"/>
      <c r="AG76" s="3"/>
      <c r="AH76" s="1">
        <f t="shared" si="60"/>
        <v>0</v>
      </c>
      <c r="AI76" s="245" t="str">
        <f t="shared" si="50"/>
        <v>błąd</v>
      </c>
      <c r="AJ76" s="245" t="e">
        <f t="shared" si="53"/>
        <v>#VALUE!</v>
      </c>
      <c r="AL76" s="247" t="s">
        <v>70</v>
      </c>
      <c r="AM76" s="7" t="s">
        <v>145</v>
      </c>
      <c r="AN76" s="26"/>
      <c r="AO76" s="26"/>
      <c r="AP76" s="26"/>
      <c r="AQ76" s="26"/>
      <c r="BD76" s="184" t="s">
        <v>74</v>
      </c>
      <c r="BE76" s="184" t="s">
        <v>75</v>
      </c>
      <c r="BN76" s="61" t="s">
        <v>778</v>
      </c>
      <c r="BO76" s="124" t="s">
        <v>840</v>
      </c>
      <c r="BQ76" s="61" t="s">
        <v>778</v>
      </c>
      <c r="BR76" s="63" t="s">
        <v>220</v>
      </c>
      <c r="BW76" s="102" t="s">
        <v>20</v>
      </c>
      <c r="BX76" s="62" t="s">
        <v>1347</v>
      </c>
      <c r="CF76" s="201">
        <f t="shared" si="54"/>
        <v>0</v>
      </c>
      <c r="CG76" s="62">
        <f t="shared" si="61"/>
        <v>0</v>
      </c>
      <c r="CH76" s="202">
        <f t="shared" si="62"/>
        <v>0</v>
      </c>
      <c r="CP76" s="227" t="s">
        <v>233</v>
      </c>
      <c r="CQ76" s="228" t="str">
        <f t="shared" ref="CQ76:CQ82" si="67">CC8</f>
        <v>02. Brązowy 8017</v>
      </c>
      <c r="CV76" s="184" t="s">
        <v>310</v>
      </c>
      <c r="CW76" s="114">
        <v>0.2</v>
      </c>
      <c r="CX76" s="114">
        <v>0.214</v>
      </c>
      <c r="CZ76" s="166" t="str">
        <f t="shared" si="55"/>
        <v/>
      </c>
      <c r="DA76" s="166">
        <f t="shared" si="63"/>
        <v>0</v>
      </c>
      <c r="DC76" s="62" t="s">
        <v>946</v>
      </c>
      <c r="DD76" s="62">
        <f t="shared" si="64"/>
        <v>0</v>
      </c>
      <c r="DM76" s="62" t="s">
        <v>273</v>
      </c>
      <c r="DN76" s="62">
        <f t="shared" si="37"/>
        <v>0</v>
      </c>
      <c r="DO76" s="62"/>
      <c r="DR76" s="71">
        <f t="shared" si="65"/>
        <v>0</v>
      </c>
      <c r="DS76" s="62">
        <f t="shared" si="66"/>
        <v>0</v>
      </c>
      <c r="DT76" s="163">
        <f t="shared" si="56"/>
        <v>0</v>
      </c>
      <c r="DU76" s="163">
        <f t="shared" si="57"/>
        <v>0</v>
      </c>
      <c r="DV76" s="206"/>
      <c r="DW76" s="54"/>
      <c r="DX76" s="54"/>
      <c r="DY76" s="54"/>
    </row>
    <row r="77" spans="1:129" ht="15">
      <c r="A77" s="351" t="str">
        <f t="shared" si="39"/>
        <v/>
      </c>
      <c r="B77" s="41"/>
      <c r="C77" s="474"/>
      <c r="D77" s="476"/>
      <c r="E77" s="367"/>
      <c r="F77" s="21"/>
      <c r="G77" s="43" t="str">
        <f t="shared" ref="G77:G79" si="68">IF(OR(AH77=1,ISBLANK(E77)),IFERROR(LEFT(C77,FIND("-",C77)-1)&amp;IF(LEN(E77)=4,IF(RIGHT(E77,1)=" ",LEFT(RIGHT(E77,3),2),RIGHT(E77,1)),IF(LEN(E77)&gt;5,LEFT(E77,1),IF(RIGHT(E77,1)=" ",LEFT(RIGHT(E77,2),1),RIGHT(E77,2))))&amp;LEFT(F77,FIND(".",F77)-1)&amp;IF(RIGHT(LEFT(RIGHT(C77,LEN(C77)-FIND("-",C77)+1),FIND("-",C77)),1)=" ",LEFT(RIGHT(C77,LEN(C77)-FIND("-",C77)+1),FIND("-",C77)),"-"&amp;LEFT(RIGHT(C77,LEN(C77)-FIND("-",C77)),FIND("-",C77))),IF(AND(C77&lt;&gt;"",E77&lt;&gt;"",OR(F77&lt;&gt;"",F77="brak")),LEFT(C77,FIND(" ",C77)-1)&amp;IF(IFERROR(FIND("brak",E77),0)=1,,IF(LEN(E77)=4,IF(RIGHT(E77,1)=" ",LEFT(RIGHT(E77,3),2),RIGHT(E77,1)),IF(RIGHT(E77,2)="ki","",IF(LEN(E77)&gt;5,IF(LEFT(RIGHT(E77,2),1)=" ",LEFT(RIGHT(E77,3),1),IF(LEFT(E77,3)="Kąt","",LEFT(E77,1))),IF(RIGHT(E77,1)=" ",LEFT(RIGHT(E77,2),1),IF(LEFT(C77,2)="AS",RIGHT(E77,3),RIGHT(E77,2)))))))&amp;IF(F77="brak",,LEFT(F77,FIND(".",F77)-1)&amp;IF(RIGHT(E77,2)="ki",LEFT(E77,1),)),"---")),"błędny profil!")</f>
        <v>---</v>
      </c>
      <c r="H77" s="22"/>
      <c r="I77" s="472"/>
      <c r="J77" s="473"/>
      <c r="K77" s="474"/>
      <c r="L77" s="475"/>
      <c r="M77" s="475"/>
      <c r="N77" s="475"/>
      <c r="O77" s="475"/>
      <c r="P77" s="475"/>
      <c r="Q77" s="475"/>
      <c r="R77" s="476"/>
      <c r="S77" s="489"/>
      <c r="T77" s="495"/>
      <c r="U77" s="16"/>
      <c r="V77" s="16"/>
      <c r="W77" s="16"/>
      <c r="X77" s="16"/>
      <c r="Y77" s="26"/>
      <c r="Z77" s="14"/>
      <c r="AA77" s="384"/>
      <c r="AB77" s="45"/>
      <c r="AC77" s="15"/>
      <c r="AD77" s="3"/>
      <c r="AE77" s="223"/>
      <c r="AF77" s="3"/>
      <c r="AG77" s="3"/>
      <c r="AH77" s="1">
        <f t="shared" si="60"/>
        <v>0</v>
      </c>
      <c r="AI77" s="245" t="str">
        <f t="shared" si="50"/>
        <v>błąd</v>
      </c>
      <c r="AJ77" s="245" t="e">
        <f t="shared" si="53"/>
        <v>#VALUE!</v>
      </c>
      <c r="AL77" s="247" t="s">
        <v>67</v>
      </c>
      <c r="AM77" s="7" t="s">
        <v>145</v>
      </c>
      <c r="AN77" s="26"/>
      <c r="AO77" s="26"/>
      <c r="AP77" s="26"/>
      <c r="AQ77" s="26"/>
      <c r="BD77" s="184" t="s">
        <v>76</v>
      </c>
      <c r="BE77" s="184" t="s">
        <v>75</v>
      </c>
      <c r="BN77" s="61" t="s">
        <v>778</v>
      </c>
      <c r="BO77" s="124" t="s">
        <v>841</v>
      </c>
      <c r="BQ77" s="61" t="s">
        <v>778</v>
      </c>
      <c r="BR77" s="62"/>
      <c r="BW77" s="102" t="s">
        <v>20</v>
      </c>
      <c r="BX77" s="62" t="s">
        <v>1348</v>
      </c>
      <c r="CF77" s="201">
        <f t="shared" si="54"/>
        <v>0</v>
      </c>
      <c r="CG77" s="62">
        <f t="shared" si="61"/>
        <v>0</v>
      </c>
      <c r="CH77" s="202">
        <f t="shared" si="62"/>
        <v>0</v>
      </c>
      <c r="CP77" s="227" t="s">
        <v>233</v>
      </c>
      <c r="CQ77" s="228" t="str">
        <f t="shared" si="67"/>
        <v>03. Grafitowy 7024</v>
      </c>
      <c r="CR77" s="57"/>
      <c r="CV77" s="184" t="s">
        <v>314</v>
      </c>
      <c r="CW77" s="114">
        <v>0.15</v>
      </c>
      <c r="CX77" s="114">
        <v>0.19</v>
      </c>
      <c r="CZ77" s="166" t="str">
        <f t="shared" si="55"/>
        <v/>
      </c>
      <c r="DA77" s="166">
        <f t="shared" si="63"/>
        <v>0</v>
      </c>
      <c r="DC77" s="62" t="s">
        <v>907</v>
      </c>
      <c r="DD77" s="62">
        <f t="shared" si="64"/>
        <v>0</v>
      </c>
      <c r="DM77" s="62" t="s">
        <v>274</v>
      </c>
      <c r="DN77" s="62">
        <f t="shared" ref="DN77:DN88" si="69">SUMIF($CZ$9:$CZ$97,DM77,$DA$9:$DA$97)</f>
        <v>0</v>
      </c>
      <c r="DO77" s="62"/>
      <c r="DR77" s="71">
        <f t="shared" si="65"/>
        <v>0</v>
      </c>
      <c r="DS77" s="62">
        <f t="shared" si="66"/>
        <v>0</v>
      </c>
      <c r="DT77" s="163">
        <f t="shared" si="56"/>
        <v>0</v>
      </c>
      <c r="DU77" s="163">
        <f t="shared" si="57"/>
        <v>0</v>
      </c>
      <c r="DV77" s="206"/>
      <c r="DW77" s="54"/>
      <c r="DX77" s="54"/>
      <c r="DY77" s="54"/>
    </row>
    <row r="78" spans="1:129" ht="15">
      <c r="A78" s="350" t="str">
        <f t="shared" si="39"/>
        <v/>
      </c>
      <c r="B78" s="360"/>
      <c r="C78" s="481"/>
      <c r="D78" s="476"/>
      <c r="E78" s="363"/>
      <c r="F78" s="357"/>
      <c r="G78" s="44" t="str">
        <f t="shared" si="68"/>
        <v>---</v>
      </c>
      <c r="H78" s="8"/>
      <c r="I78" s="470"/>
      <c r="J78" s="471"/>
      <c r="K78" s="481"/>
      <c r="L78" s="475"/>
      <c r="M78" s="475"/>
      <c r="N78" s="475"/>
      <c r="O78" s="475"/>
      <c r="P78" s="475"/>
      <c r="Q78" s="475"/>
      <c r="R78" s="476"/>
      <c r="S78" s="485"/>
      <c r="T78" s="495"/>
      <c r="U78" s="16"/>
      <c r="V78" s="16"/>
      <c r="W78" s="16"/>
      <c r="X78" s="16"/>
      <c r="Y78" s="26"/>
      <c r="Z78" s="14"/>
      <c r="AA78" s="380"/>
      <c r="AB78" s="46"/>
      <c r="AC78" s="15"/>
      <c r="AD78" s="3"/>
      <c r="AE78" s="223"/>
      <c r="AF78" s="3"/>
      <c r="AG78" s="3"/>
      <c r="AH78" s="1">
        <f t="shared" si="60"/>
        <v>0</v>
      </c>
      <c r="AI78" s="245" t="str">
        <f t="shared" si="50"/>
        <v>błąd</v>
      </c>
      <c r="AJ78" s="245" t="e">
        <f t="shared" si="53"/>
        <v>#VALUE!</v>
      </c>
      <c r="AL78" s="247"/>
      <c r="AM78" s="7"/>
      <c r="AN78" s="26"/>
      <c r="AO78" s="26"/>
      <c r="AP78" s="26"/>
      <c r="AQ78" s="26"/>
      <c r="BD78" s="184" t="s">
        <v>77</v>
      </c>
      <c r="BE78" s="184" t="s">
        <v>75</v>
      </c>
      <c r="BL78" s="62"/>
      <c r="BN78" s="61" t="s">
        <v>778</v>
      </c>
      <c r="BO78" s="124" t="s">
        <v>842</v>
      </c>
      <c r="BQ78" s="61" t="s">
        <v>778</v>
      </c>
      <c r="BR78" s="122" t="s">
        <v>822</v>
      </c>
      <c r="BW78" s="102"/>
      <c r="BX78" s="70"/>
      <c r="CF78" s="201">
        <f t="shared" si="54"/>
        <v>0</v>
      </c>
      <c r="CG78" s="62">
        <f t="shared" si="61"/>
        <v>0</v>
      </c>
      <c r="CH78" s="202">
        <f t="shared" si="62"/>
        <v>0</v>
      </c>
      <c r="CP78" s="227" t="s">
        <v>233</v>
      </c>
      <c r="CQ78" s="228" t="str">
        <f t="shared" si="67"/>
        <v>04. Czerwony 3009</v>
      </c>
      <c r="CV78" s="184" t="s">
        <v>81</v>
      </c>
      <c r="CW78" s="114">
        <v>0.4</v>
      </c>
      <c r="CX78" s="114">
        <v>0.45</v>
      </c>
      <c r="CZ78" s="166" t="str">
        <f t="shared" si="55"/>
        <v/>
      </c>
      <c r="DA78" s="166">
        <f t="shared" si="63"/>
        <v>0</v>
      </c>
      <c r="DC78" s="62" t="s">
        <v>908</v>
      </c>
      <c r="DD78" s="62">
        <f t="shared" si="64"/>
        <v>0</v>
      </c>
      <c r="DM78" s="62" t="s">
        <v>275</v>
      </c>
      <c r="DN78" s="62">
        <f t="shared" si="69"/>
        <v>0</v>
      </c>
      <c r="DO78" s="62"/>
      <c r="DR78" s="71">
        <f t="shared" si="65"/>
        <v>0</v>
      </c>
      <c r="DS78" s="62">
        <f t="shared" si="66"/>
        <v>0</v>
      </c>
      <c r="DT78" s="163">
        <f t="shared" si="56"/>
        <v>0</v>
      </c>
      <c r="DU78" s="163">
        <f t="shared" si="57"/>
        <v>0</v>
      </c>
      <c r="DV78" s="206"/>
      <c r="DW78" s="54"/>
      <c r="DX78" s="54"/>
      <c r="DY78" s="54"/>
    </row>
    <row r="79" spans="1:129" ht="15.75" thickBot="1">
      <c r="A79" s="352" t="str">
        <f t="shared" si="39"/>
        <v/>
      </c>
      <c r="B79" s="271"/>
      <c r="C79" s="498"/>
      <c r="D79" s="500"/>
      <c r="E79" s="272"/>
      <c r="F79" s="273"/>
      <c r="G79" s="270" t="str">
        <f t="shared" si="68"/>
        <v>---</v>
      </c>
      <c r="H79" s="274"/>
      <c r="I79" s="501"/>
      <c r="J79" s="502"/>
      <c r="K79" s="498"/>
      <c r="L79" s="499"/>
      <c r="M79" s="499"/>
      <c r="N79" s="499"/>
      <c r="O79" s="499"/>
      <c r="P79" s="499"/>
      <c r="Q79" s="499"/>
      <c r="R79" s="500"/>
      <c r="S79" s="503"/>
      <c r="T79" s="504"/>
      <c r="U79" s="16"/>
      <c r="V79" s="16"/>
      <c r="W79" s="16"/>
      <c r="X79" s="16"/>
      <c r="Y79" s="26"/>
      <c r="Z79" s="14"/>
      <c r="AA79" s="381"/>
      <c r="AB79" s="45"/>
      <c r="AC79" s="15"/>
      <c r="AD79" s="3"/>
      <c r="AE79" s="223"/>
      <c r="AF79" s="3"/>
      <c r="AG79" s="3"/>
      <c r="AH79" s="1">
        <f t="shared" si="60"/>
        <v>0</v>
      </c>
      <c r="AI79" s="245" t="str">
        <f t="shared" si="50"/>
        <v>błąd</v>
      </c>
      <c r="AJ79" s="245" t="e">
        <f t="shared" si="53"/>
        <v>#VALUE!</v>
      </c>
      <c r="AL79" s="247"/>
      <c r="AM79" s="7"/>
      <c r="AN79" s="26"/>
      <c r="AO79" s="26"/>
      <c r="AP79" s="26"/>
      <c r="AQ79" s="26"/>
      <c r="BD79" s="184" t="s">
        <v>78</v>
      </c>
      <c r="BE79" s="184" t="s">
        <v>75</v>
      </c>
      <c r="BN79" s="61" t="s">
        <v>778</v>
      </c>
      <c r="BO79" s="124" t="s">
        <v>843</v>
      </c>
      <c r="BQ79" s="61" t="s">
        <v>778</v>
      </c>
      <c r="BR79" s="62"/>
      <c r="BW79" s="102"/>
      <c r="BX79" s="70"/>
      <c r="CF79" s="201">
        <f t="shared" si="54"/>
        <v>0</v>
      </c>
      <c r="CG79" s="62">
        <f t="shared" si="61"/>
        <v>0</v>
      </c>
      <c r="CH79" s="202">
        <f t="shared" si="62"/>
        <v>0</v>
      </c>
      <c r="CP79" s="227" t="s">
        <v>233</v>
      </c>
      <c r="CQ79" s="228" t="str">
        <f t="shared" si="67"/>
        <v>05. Zielony 6020</v>
      </c>
      <c r="CV79" s="184" t="s">
        <v>83</v>
      </c>
      <c r="CW79" s="114">
        <v>0.6</v>
      </c>
      <c r="CX79" s="114">
        <v>0.71</v>
      </c>
      <c r="CZ79" s="166" t="str">
        <f t="shared" si="55"/>
        <v/>
      </c>
      <c r="DA79" s="166">
        <f t="shared" si="63"/>
        <v>0</v>
      </c>
      <c r="DC79" s="62" t="s">
        <v>909</v>
      </c>
      <c r="DD79" s="62">
        <f t="shared" si="64"/>
        <v>0</v>
      </c>
      <c r="DM79" s="62" t="s">
        <v>264</v>
      </c>
      <c r="DN79" s="62">
        <f t="shared" si="69"/>
        <v>0</v>
      </c>
      <c r="DO79" s="62"/>
      <c r="DR79" s="71">
        <f t="shared" si="65"/>
        <v>0</v>
      </c>
      <c r="DS79" s="62">
        <f t="shared" si="66"/>
        <v>0</v>
      </c>
      <c r="DT79" s="163">
        <f t="shared" si="56"/>
        <v>0</v>
      </c>
      <c r="DU79" s="163">
        <f t="shared" si="57"/>
        <v>0</v>
      </c>
      <c r="DV79" s="206"/>
      <c r="DW79" s="54"/>
      <c r="DX79" s="54"/>
      <c r="DY79" s="54"/>
    </row>
    <row r="80" spans="1:129" ht="15">
      <c r="A80" s="319"/>
      <c r="B80" s="319"/>
      <c r="C80" s="319"/>
      <c r="D80" s="319"/>
      <c r="E80" s="319"/>
      <c r="F80" s="319"/>
      <c r="G80" s="319"/>
      <c r="H80" s="319"/>
      <c r="I80" s="319"/>
      <c r="J80" s="319"/>
      <c r="K80" s="319"/>
      <c r="L80" s="319"/>
      <c r="M80" s="319"/>
      <c r="N80" s="319"/>
      <c r="O80" s="319"/>
      <c r="P80" s="319"/>
      <c r="Q80" s="319"/>
      <c r="R80" s="319"/>
      <c r="S80" s="319"/>
      <c r="T80" s="319"/>
      <c r="U80" s="16"/>
      <c r="V80" s="16"/>
      <c r="W80" s="16"/>
      <c r="X80" s="16"/>
      <c r="Y80" s="26"/>
      <c r="Z80" s="14"/>
      <c r="AA80" s="380"/>
      <c r="AB80" s="46"/>
      <c r="AC80" s="15"/>
      <c r="AD80" s="3"/>
      <c r="AE80" s="223"/>
      <c r="AF80" s="3"/>
      <c r="AG80" s="3"/>
      <c r="AH80" s="1">
        <f t="shared" si="60"/>
        <v>0</v>
      </c>
      <c r="AI80" s="245" t="str">
        <f t="shared" si="50"/>
        <v>błąd</v>
      </c>
      <c r="AJ80" s="245" t="e">
        <f t="shared" si="53"/>
        <v>#VALUE!</v>
      </c>
      <c r="AL80" s="247"/>
      <c r="AM80" s="7"/>
      <c r="AN80" s="26"/>
      <c r="AO80" s="26"/>
      <c r="AP80" s="26"/>
      <c r="AQ80" s="26"/>
      <c r="BD80" s="184" t="s">
        <v>79</v>
      </c>
      <c r="BE80" s="184" t="s">
        <v>80</v>
      </c>
      <c r="BN80" s="61" t="s">
        <v>778</v>
      </c>
      <c r="BO80" s="124" t="s">
        <v>1354</v>
      </c>
      <c r="BQ80" s="61" t="s">
        <v>778</v>
      </c>
      <c r="BR80" s="62" t="s">
        <v>192</v>
      </c>
      <c r="BW80" s="102"/>
      <c r="BX80" s="70"/>
      <c r="CF80" s="201"/>
      <c r="CH80" s="202"/>
      <c r="CP80" s="227" t="s">
        <v>233</v>
      </c>
      <c r="CQ80" s="228" t="str">
        <f t="shared" si="67"/>
        <v>06. Czarny 9005</v>
      </c>
      <c r="CV80" s="184" t="s">
        <v>151</v>
      </c>
      <c r="CW80" s="114">
        <v>0.2</v>
      </c>
      <c r="CX80" s="114">
        <v>0.25</v>
      </c>
      <c r="CZ80" s="166" t="str">
        <f t="shared" si="55"/>
        <v/>
      </c>
      <c r="DA80" s="166"/>
      <c r="DC80" s="62" t="s">
        <v>910</v>
      </c>
      <c r="DD80" s="62">
        <f t="shared" si="64"/>
        <v>0</v>
      </c>
      <c r="DM80" s="62" t="s">
        <v>276</v>
      </c>
      <c r="DN80" s="62">
        <f t="shared" si="69"/>
        <v>0</v>
      </c>
      <c r="DO80" s="62"/>
      <c r="DR80" s="71"/>
      <c r="DS80" s="62"/>
      <c r="DT80" s="163"/>
      <c r="DU80" s="163"/>
      <c r="DV80" s="206"/>
      <c r="DW80" s="54"/>
      <c r="DX80" s="54"/>
      <c r="DY80" s="54"/>
    </row>
    <row r="81" spans="1:129" ht="15">
      <c r="A81" s="319"/>
      <c r="B81" s="319"/>
      <c r="C81" s="319"/>
      <c r="D81" s="319"/>
      <c r="E81" s="319"/>
      <c r="F81" s="319"/>
      <c r="G81" s="319"/>
      <c r="H81" s="319"/>
      <c r="I81" s="319"/>
      <c r="J81" s="319"/>
      <c r="K81" s="319"/>
      <c r="L81" s="319"/>
      <c r="M81" s="319"/>
      <c r="N81" s="319"/>
      <c r="O81" s="319"/>
      <c r="P81" s="319"/>
      <c r="Q81" s="319"/>
      <c r="R81" s="319"/>
      <c r="S81" s="319"/>
      <c r="T81" s="319"/>
      <c r="U81" s="16"/>
      <c r="V81" s="16"/>
      <c r="W81" s="16"/>
      <c r="X81" s="16"/>
      <c r="Y81" s="26"/>
      <c r="Z81" s="14"/>
      <c r="AA81" s="381"/>
      <c r="AB81" s="45"/>
      <c r="AC81" s="15"/>
      <c r="AD81" s="3"/>
      <c r="AE81" s="223"/>
      <c r="AF81" s="3"/>
      <c r="AG81" s="3"/>
      <c r="AH81" s="1">
        <f t="shared" si="60"/>
        <v>0</v>
      </c>
      <c r="AI81" s="245" t="str">
        <f t="shared" ref="AI81:AI108" si="70">IFERROR(VLOOKUP(AJ81,$AL$1:$AM$495,2,FALSE),"błąd")</f>
        <v>błąd</v>
      </c>
      <c r="AJ81" s="245" t="e">
        <f t="shared" si="53"/>
        <v>#VALUE!</v>
      </c>
      <c r="AL81" s="247"/>
      <c r="AM81" s="7"/>
      <c r="AN81" s="26"/>
      <c r="AO81" s="26"/>
      <c r="AP81" s="26"/>
      <c r="AQ81" s="26"/>
      <c r="BD81" s="184" t="s">
        <v>151</v>
      </c>
      <c r="BE81" s="184" t="s">
        <v>316</v>
      </c>
      <c r="BN81" s="61" t="s">
        <v>778</v>
      </c>
      <c r="BO81" s="124" t="s">
        <v>1355</v>
      </c>
      <c r="BQ81" s="61" t="s">
        <v>778</v>
      </c>
      <c r="BR81" s="62" t="s">
        <v>191</v>
      </c>
      <c r="BW81" s="102"/>
      <c r="BX81" s="70"/>
      <c r="CF81" s="201"/>
      <c r="CH81" s="202"/>
      <c r="CP81" s="227" t="s">
        <v>233</v>
      </c>
      <c r="CQ81" s="228" t="str">
        <f t="shared" si="67"/>
        <v>07. Ceglasty 8004</v>
      </c>
      <c r="CV81" s="184" t="s">
        <v>152</v>
      </c>
      <c r="CW81" s="114">
        <v>0.55000000000000004</v>
      </c>
      <c r="CX81" s="114">
        <v>0.75</v>
      </c>
      <c r="CZ81" s="166" t="str">
        <f t="shared" si="55"/>
        <v/>
      </c>
      <c r="DA81" s="166"/>
      <c r="DC81" s="62" t="s">
        <v>911</v>
      </c>
      <c r="DD81" s="62">
        <f t="shared" si="64"/>
        <v>0</v>
      </c>
      <c r="DM81" s="62" t="s">
        <v>277</v>
      </c>
      <c r="DN81" s="62">
        <f t="shared" si="69"/>
        <v>0</v>
      </c>
      <c r="DO81" s="62"/>
      <c r="DR81" s="71"/>
      <c r="DS81" s="62"/>
      <c r="DT81" s="163"/>
      <c r="DU81" s="163"/>
      <c r="DV81" s="206"/>
      <c r="DW81" s="54"/>
      <c r="DX81" s="54"/>
      <c r="DY81" s="54"/>
    </row>
    <row r="82" spans="1:129" ht="15">
      <c r="A82" s="319"/>
      <c r="B82" s="320" t="s">
        <v>994</v>
      </c>
      <c r="C82" s="321">
        <f>DD124</f>
        <v>0</v>
      </c>
      <c r="D82" s="322"/>
      <c r="E82" s="320"/>
      <c r="F82" s="322"/>
      <c r="G82" s="322"/>
      <c r="H82" s="323"/>
      <c r="I82" s="319"/>
      <c r="J82" s="319"/>
      <c r="K82" s="319"/>
      <c r="L82" s="319"/>
      <c r="M82" s="319"/>
      <c r="N82" s="319"/>
      <c r="O82" s="319"/>
      <c r="P82" s="319"/>
      <c r="Q82" s="319"/>
      <c r="R82" s="319"/>
      <c r="S82" s="319"/>
      <c r="T82" s="319"/>
      <c r="U82" s="16"/>
      <c r="V82" s="16"/>
      <c r="W82" s="16"/>
      <c r="X82" s="16"/>
      <c r="Y82" s="26"/>
      <c r="Z82" s="14"/>
      <c r="AA82" s="380"/>
      <c r="AB82" s="46"/>
      <c r="AC82" s="15"/>
      <c r="AD82" s="3"/>
      <c r="AE82" s="223"/>
      <c r="AF82" s="3"/>
      <c r="AG82" s="3"/>
      <c r="AH82" s="1">
        <f t="shared" si="60"/>
        <v>0</v>
      </c>
      <c r="AI82" s="245" t="str">
        <f t="shared" si="70"/>
        <v>błąd</v>
      </c>
      <c r="AJ82" s="245" t="e">
        <f>LEFT(#REF!,FIND(" ",#REF!)-1)</f>
        <v>#REF!</v>
      </c>
      <c r="AL82" s="247"/>
      <c r="AM82" s="7"/>
      <c r="AN82" s="26"/>
      <c r="AO82" s="26"/>
      <c r="AP82" s="26"/>
      <c r="AQ82" s="26"/>
      <c r="BD82" s="184" t="s">
        <v>152</v>
      </c>
      <c r="BE82" s="184" t="s">
        <v>317</v>
      </c>
      <c r="BN82" s="61" t="s">
        <v>778</v>
      </c>
      <c r="BO82" s="124" t="s">
        <v>961</v>
      </c>
      <c r="BQ82" s="61" t="s">
        <v>778</v>
      </c>
      <c r="BR82" s="62" t="s">
        <v>190</v>
      </c>
      <c r="BW82" s="102"/>
      <c r="BX82" s="70"/>
      <c r="CF82" s="201"/>
      <c r="CH82" s="202"/>
      <c r="CP82" s="227" t="s">
        <v>233</v>
      </c>
      <c r="CQ82" s="228" t="str">
        <f t="shared" si="67"/>
        <v>08. Antracyt 7021</v>
      </c>
      <c r="CV82" s="184" t="s">
        <v>153</v>
      </c>
      <c r="CW82" s="114">
        <v>1.3</v>
      </c>
      <c r="CX82" s="114">
        <v>1.7</v>
      </c>
      <c r="CZ82" s="166" t="str">
        <f>IFERROR(LEFT(#REF!,FIND(" ",#REF!)-1),"")</f>
        <v/>
      </c>
      <c r="DA82" s="166"/>
      <c r="DC82" s="62" t="s">
        <v>948</v>
      </c>
      <c r="DD82" s="62">
        <f t="shared" si="64"/>
        <v>0</v>
      </c>
      <c r="DM82" s="62" t="s">
        <v>302</v>
      </c>
      <c r="DN82" s="62">
        <f t="shared" si="69"/>
        <v>0</v>
      </c>
      <c r="DO82" s="62"/>
      <c r="DR82" s="71"/>
      <c r="DS82" s="62"/>
      <c r="DT82" s="163"/>
      <c r="DU82" s="163"/>
      <c r="DV82" s="206"/>
      <c r="DW82" s="54"/>
      <c r="DX82" s="54"/>
      <c r="DY82" s="54"/>
    </row>
    <row r="83" spans="1:129" ht="15">
      <c r="A83" s="319"/>
      <c r="B83" s="320" t="s">
        <v>1004</v>
      </c>
      <c r="C83" s="321">
        <f>DF14</f>
        <v>0</v>
      </c>
      <c r="D83" s="322"/>
      <c r="E83" s="320"/>
      <c r="F83" s="322"/>
      <c r="G83" s="324"/>
      <c r="H83" s="323"/>
      <c r="I83" s="319"/>
      <c r="J83" s="319"/>
      <c r="K83" s="319"/>
      <c r="L83" s="319"/>
      <c r="M83" s="319"/>
      <c r="N83" s="319"/>
      <c r="O83" s="319"/>
      <c r="P83" s="319"/>
      <c r="Q83" s="319"/>
      <c r="R83" s="319"/>
      <c r="S83" s="319"/>
      <c r="T83" s="319"/>
      <c r="U83" s="16"/>
      <c r="V83" s="16"/>
      <c r="W83" s="16"/>
      <c r="X83" s="16"/>
      <c r="Y83" s="26"/>
      <c r="Z83" s="14"/>
      <c r="AA83" s="381"/>
      <c r="AB83" s="45"/>
      <c r="AC83" s="15"/>
      <c r="AD83" s="3"/>
      <c r="AE83" s="223"/>
      <c r="AF83" s="3"/>
      <c r="AG83" s="3"/>
      <c r="AH83" s="1">
        <f t="shared" si="60"/>
        <v>0</v>
      </c>
      <c r="AI83" s="245" t="str">
        <f t="shared" si="70"/>
        <v>błąd</v>
      </c>
      <c r="AJ83" s="245" t="e">
        <f>LEFT(#REF!,FIND(" ",#REF!)-1)</f>
        <v>#REF!</v>
      </c>
      <c r="AL83" s="247" t="s">
        <v>9</v>
      </c>
      <c r="AM83" s="7" t="s">
        <v>143</v>
      </c>
      <c r="AN83" s="26"/>
      <c r="AO83" s="26"/>
      <c r="AP83" s="26"/>
      <c r="AQ83" s="26"/>
      <c r="BD83" s="184" t="s">
        <v>153</v>
      </c>
      <c r="BE83" s="184" t="s">
        <v>318</v>
      </c>
      <c r="BN83" s="61" t="s">
        <v>778</v>
      </c>
      <c r="BO83" s="124" t="s">
        <v>962</v>
      </c>
      <c r="BQ83" s="61" t="s">
        <v>778</v>
      </c>
      <c r="BR83" s="62" t="s">
        <v>189</v>
      </c>
      <c r="BW83" s="102"/>
      <c r="BX83" s="70"/>
      <c r="CF83" s="201"/>
      <c r="CH83" s="202"/>
      <c r="CP83" s="227" t="s">
        <v>233</v>
      </c>
      <c r="CQ83" s="228" t="str">
        <f>CC16</f>
        <v>10. Brązowy 8019</v>
      </c>
      <c r="CV83" s="184" t="s">
        <v>154</v>
      </c>
      <c r="CW83" s="114">
        <v>1.3</v>
      </c>
      <c r="CX83" s="114">
        <v>1.65</v>
      </c>
      <c r="CZ83" s="166" t="str">
        <f>IFERROR(LEFT(#REF!,FIND(" ",#REF!)-1),"")</f>
        <v/>
      </c>
      <c r="DA83" s="166"/>
      <c r="DC83" s="62" t="s">
        <v>949</v>
      </c>
      <c r="DD83" s="62">
        <f t="shared" si="64"/>
        <v>0</v>
      </c>
      <c r="DM83" s="62" t="s">
        <v>303</v>
      </c>
      <c r="DN83" s="62">
        <f t="shared" si="69"/>
        <v>0</v>
      </c>
      <c r="DO83" s="62"/>
      <c r="DR83" s="71"/>
      <c r="DS83" s="62"/>
      <c r="DT83" s="163"/>
      <c r="DU83" s="163"/>
      <c r="DV83" s="206"/>
      <c r="DW83" s="54"/>
      <c r="DX83" s="54"/>
      <c r="DY83" s="54"/>
    </row>
    <row r="84" spans="1:129" ht="15">
      <c r="A84" s="319"/>
      <c r="B84" s="320" t="s">
        <v>706</v>
      </c>
      <c r="C84" s="321">
        <f>DH14</f>
        <v>0</v>
      </c>
      <c r="D84" s="322"/>
      <c r="E84" s="320"/>
      <c r="F84" s="322"/>
      <c r="G84" s="324"/>
      <c r="H84" s="323"/>
      <c r="I84" s="319"/>
      <c r="J84" s="319"/>
      <c r="K84" s="319"/>
      <c r="L84" s="319"/>
      <c r="M84" s="319"/>
      <c r="N84" s="319"/>
      <c r="O84" s="319"/>
      <c r="P84" s="319"/>
      <c r="Q84" s="319"/>
      <c r="R84" s="319"/>
      <c r="S84" s="319"/>
      <c r="T84" s="319"/>
      <c r="U84" s="16"/>
      <c r="V84" s="16"/>
      <c r="W84" s="16"/>
      <c r="X84" s="16"/>
      <c r="Y84" s="26"/>
      <c r="Z84" s="14"/>
      <c r="AA84" s="40"/>
      <c r="AB84" s="46"/>
      <c r="AC84" s="15"/>
      <c r="AD84" s="3"/>
      <c r="AE84" s="223"/>
      <c r="AF84" s="3"/>
      <c r="AG84" s="3"/>
      <c r="AH84" s="1">
        <f t="shared" si="60"/>
        <v>0</v>
      </c>
      <c r="AI84" s="245" t="str">
        <f t="shared" si="70"/>
        <v>błąd</v>
      </c>
      <c r="AJ84" s="245" t="e">
        <f>LEFT(#REF!,FIND(" ",#REF!)-1)</f>
        <v>#REF!</v>
      </c>
      <c r="AL84" s="247" t="s">
        <v>10</v>
      </c>
      <c r="AM84" s="7" t="s">
        <v>143</v>
      </c>
      <c r="AN84" s="26"/>
      <c r="AO84" s="26"/>
      <c r="AP84" s="26"/>
      <c r="AQ84" s="26"/>
      <c r="BC84" s="57"/>
      <c r="BD84" s="184" t="s">
        <v>154</v>
      </c>
      <c r="BE84" s="184" t="s">
        <v>319</v>
      </c>
      <c r="BF84" s="57"/>
      <c r="BN84" s="61" t="s">
        <v>778</v>
      </c>
      <c r="BO84" s="124" t="s">
        <v>963</v>
      </c>
      <c r="BQ84" s="61" t="s">
        <v>778</v>
      </c>
      <c r="BR84" s="62" t="s">
        <v>188</v>
      </c>
      <c r="BW84" s="177" t="s">
        <v>25</v>
      </c>
      <c r="BX84" s="178" t="s">
        <v>878</v>
      </c>
      <c r="CF84" s="201"/>
      <c r="CH84" s="202"/>
      <c r="CP84" s="239"/>
      <c r="CQ84" s="166"/>
      <c r="CV84" s="184" t="s">
        <v>156</v>
      </c>
      <c r="CW84" s="114">
        <v>1.02</v>
      </c>
      <c r="CX84" s="114">
        <v>1.07</v>
      </c>
      <c r="CZ84" s="166" t="str">
        <f>IFERROR(LEFT(#REF!,FIND(" ",#REF!)-1),"")</f>
        <v/>
      </c>
      <c r="DA84" s="166"/>
      <c r="DC84" s="62" t="s">
        <v>950</v>
      </c>
      <c r="DD84" s="62">
        <f t="shared" si="64"/>
        <v>0</v>
      </c>
      <c r="DM84" s="62" t="s">
        <v>304</v>
      </c>
      <c r="DN84" s="62">
        <f t="shared" si="69"/>
        <v>0</v>
      </c>
      <c r="DO84" s="62"/>
      <c r="DR84" s="71"/>
      <c r="DS84" s="62"/>
      <c r="DT84" s="163"/>
      <c r="DU84" s="163"/>
      <c r="DV84" s="206"/>
      <c r="DW84" s="54"/>
      <c r="DX84" s="54"/>
      <c r="DY84" s="54"/>
    </row>
    <row r="85" spans="1:129" ht="15">
      <c r="A85" s="319"/>
      <c r="B85" s="320" t="s">
        <v>1001</v>
      </c>
      <c r="C85" s="321">
        <f>DJ14</f>
        <v>0</v>
      </c>
      <c r="D85" s="322"/>
      <c r="E85" s="320"/>
      <c r="F85" s="325" t="s">
        <v>404</v>
      </c>
      <c r="G85" s="326">
        <f>SUM(H9:H97)</f>
        <v>0</v>
      </c>
      <c r="H85" s="322" t="s">
        <v>408</v>
      </c>
      <c r="I85" s="319"/>
      <c r="J85" s="319"/>
      <c r="K85" s="319"/>
      <c r="L85" s="319"/>
      <c r="M85" s="319"/>
      <c r="N85" s="319"/>
      <c r="O85" s="319"/>
      <c r="P85" s="319"/>
      <c r="Q85" s="319"/>
      <c r="R85" s="319"/>
      <c r="S85" s="319"/>
      <c r="T85" s="319"/>
      <c r="U85" s="16"/>
      <c r="V85" s="16"/>
      <c r="W85" s="16"/>
      <c r="X85" s="16"/>
      <c r="Y85" s="26"/>
      <c r="Z85" s="14"/>
      <c r="AA85" s="42"/>
      <c r="AB85" s="45"/>
      <c r="AC85" s="15"/>
      <c r="AD85" s="3"/>
      <c r="AE85" s="223"/>
      <c r="AF85" s="3"/>
      <c r="AG85" s="3"/>
      <c r="AH85" s="1">
        <f t="shared" si="60"/>
        <v>0</v>
      </c>
      <c r="AI85" s="245" t="str">
        <f t="shared" si="70"/>
        <v>błąd</v>
      </c>
      <c r="AJ85" s="245" t="e">
        <f>LEFT(#REF!,FIND(" ",#REF!)-1)</f>
        <v>#REF!</v>
      </c>
      <c r="AL85" s="247" t="s">
        <v>11</v>
      </c>
      <c r="AM85" s="7" t="s">
        <v>143</v>
      </c>
      <c r="AN85" s="26"/>
      <c r="AO85" s="26"/>
      <c r="AP85" s="26"/>
      <c r="AQ85" s="26"/>
      <c r="BD85" s="184" t="s">
        <v>81</v>
      </c>
      <c r="BE85" s="184" t="s">
        <v>82</v>
      </c>
      <c r="BN85" s="61" t="s">
        <v>778</v>
      </c>
      <c r="BO85" s="124" t="s">
        <v>844</v>
      </c>
      <c r="BQ85" s="61" t="s">
        <v>778</v>
      </c>
      <c r="BR85" s="62" t="s">
        <v>187</v>
      </c>
      <c r="BW85" s="177" t="s">
        <v>25</v>
      </c>
      <c r="BX85" s="178" t="s">
        <v>879</v>
      </c>
      <c r="CF85" s="201"/>
      <c r="CH85" s="202"/>
      <c r="CP85" s="239"/>
      <c r="CQ85" s="228"/>
      <c r="CV85" s="184" t="s">
        <v>380</v>
      </c>
      <c r="CW85" s="114">
        <v>0.3</v>
      </c>
      <c r="CX85" s="114">
        <v>0.35</v>
      </c>
      <c r="CZ85" s="166" t="str">
        <f>IFERROR(LEFT(#REF!,FIND(" ",#REF!)-1),"")</f>
        <v/>
      </c>
      <c r="DA85" s="166"/>
      <c r="DC85" s="62" t="s">
        <v>912</v>
      </c>
      <c r="DD85" s="62">
        <f t="shared" si="64"/>
        <v>0</v>
      </c>
      <c r="DM85" s="62" t="s">
        <v>305</v>
      </c>
      <c r="DN85" s="62">
        <f t="shared" si="69"/>
        <v>0</v>
      </c>
      <c r="DO85" s="62"/>
      <c r="DR85" s="71"/>
      <c r="DS85" s="62"/>
      <c r="DT85" s="163"/>
      <c r="DU85" s="163"/>
      <c r="DV85" s="206"/>
      <c r="DW85" s="54"/>
      <c r="DX85" s="54"/>
      <c r="DY85" s="54"/>
    </row>
    <row r="86" spans="1:129" ht="15">
      <c r="A86" s="319"/>
      <c r="B86" s="320" t="s">
        <v>858</v>
      </c>
      <c r="C86" s="321">
        <f>DL14</f>
        <v>0</v>
      </c>
      <c r="D86" s="322"/>
      <c r="E86" s="320"/>
      <c r="F86" s="325" t="s">
        <v>407</v>
      </c>
      <c r="G86" s="374">
        <f>BY70</f>
        <v>0</v>
      </c>
      <c r="H86" s="320" t="s">
        <v>386</v>
      </c>
      <c r="I86" s="319"/>
      <c r="J86" s="319"/>
      <c r="K86" s="319"/>
      <c r="L86" s="319"/>
      <c r="M86" s="319"/>
      <c r="N86" s="319"/>
      <c r="O86" s="319"/>
      <c r="P86" s="319"/>
      <c r="Q86" s="319"/>
      <c r="R86" s="319"/>
      <c r="S86" s="319"/>
      <c r="T86" s="319"/>
      <c r="U86" s="16"/>
      <c r="V86" s="16"/>
      <c r="W86" s="16"/>
      <c r="X86" s="16"/>
      <c r="Y86" s="26"/>
      <c r="Z86" s="14"/>
      <c r="AA86" s="40"/>
      <c r="AB86" s="46"/>
      <c r="AC86" s="15"/>
      <c r="AD86" s="3"/>
      <c r="AE86" s="223"/>
      <c r="AF86" s="3"/>
      <c r="AG86" s="3"/>
      <c r="AH86" s="1">
        <f t="shared" si="60"/>
        <v>0</v>
      </c>
      <c r="AI86" s="245" t="str">
        <f t="shared" si="70"/>
        <v>błąd</v>
      </c>
      <c r="AJ86" s="245" t="e">
        <f>LEFT(#REF!,FIND(" ",#REF!)-1)</f>
        <v>#REF!</v>
      </c>
      <c r="AL86" s="247" t="s">
        <v>47</v>
      </c>
      <c r="AM86" s="7" t="s">
        <v>143</v>
      </c>
      <c r="AN86" s="26"/>
      <c r="AO86" s="26"/>
      <c r="AP86" s="26"/>
      <c r="AQ86" s="26"/>
      <c r="BD86" s="184" t="s">
        <v>83</v>
      </c>
      <c r="BE86" s="184" t="s">
        <v>84</v>
      </c>
      <c r="BN86" s="61" t="s">
        <v>778</v>
      </c>
      <c r="BQ86" s="61" t="s">
        <v>778</v>
      </c>
      <c r="BR86" s="62" t="s">
        <v>1166</v>
      </c>
      <c r="BW86" s="177" t="s">
        <v>25</v>
      </c>
      <c r="BX86" s="178" t="s">
        <v>880</v>
      </c>
      <c r="CF86" s="201"/>
      <c r="CH86" s="202"/>
      <c r="CP86" s="236" t="s">
        <v>234</v>
      </c>
      <c r="CQ86" s="231" t="str">
        <f t="shared" ref="CQ86:CQ93" si="71">CC7</f>
        <v>01. Szary 7046</v>
      </c>
      <c r="CV86" s="184" t="s">
        <v>1104</v>
      </c>
      <c r="CW86" s="114">
        <v>1.2</v>
      </c>
      <c r="CX86" s="114">
        <v>1.33</v>
      </c>
      <c r="CZ86" s="166" t="str">
        <f>IFERROR(LEFT(#REF!,FIND(" ",#REF!)-1),"")</f>
        <v/>
      </c>
      <c r="DA86" s="166"/>
      <c r="DC86" s="62" t="s">
        <v>913</v>
      </c>
      <c r="DD86" s="62">
        <f t="shared" si="64"/>
        <v>0</v>
      </c>
      <c r="DM86" s="62" t="s">
        <v>306</v>
      </c>
      <c r="DN86" s="62">
        <f t="shared" si="69"/>
        <v>0</v>
      </c>
      <c r="DO86" s="62"/>
      <c r="DR86" s="71"/>
      <c r="DS86" s="62"/>
      <c r="DT86" s="163"/>
      <c r="DU86" s="163"/>
      <c r="DV86" s="206"/>
      <c r="DW86" s="54"/>
      <c r="DX86" s="54"/>
      <c r="DY86" s="54"/>
    </row>
    <row r="87" spans="1:129" ht="15">
      <c r="A87" s="319"/>
      <c r="B87" s="325" t="s">
        <v>1003</v>
      </c>
      <c r="C87" s="321">
        <f>SUM(C82:C86)</f>
        <v>0</v>
      </c>
      <c r="D87" s="322"/>
      <c r="E87" s="320"/>
      <c r="F87" s="325" t="s">
        <v>405</v>
      </c>
      <c r="G87" s="327">
        <f>DR109</f>
        <v>0</v>
      </c>
      <c r="H87" s="320" t="s">
        <v>409</v>
      </c>
      <c r="I87" s="319"/>
      <c r="J87" s="319"/>
      <c r="K87" s="319"/>
      <c r="L87" s="319"/>
      <c r="M87" s="319"/>
      <c r="N87" s="319"/>
      <c r="O87" s="319"/>
      <c r="P87" s="319"/>
      <c r="Q87" s="319"/>
      <c r="R87" s="319"/>
      <c r="S87" s="319"/>
      <c r="T87" s="319"/>
      <c r="U87" s="16"/>
      <c r="V87" s="16"/>
      <c r="W87" s="16"/>
      <c r="X87" s="16"/>
      <c r="Y87" s="26"/>
      <c r="Z87" s="14"/>
      <c r="AA87" s="42"/>
      <c r="AB87" s="45"/>
      <c r="AC87" s="15"/>
      <c r="AD87" s="3"/>
      <c r="AE87" s="223"/>
      <c r="AF87" s="3"/>
      <c r="AG87" s="3"/>
      <c r="AH87" s="1">
        <f t="shared" si="60"/>
        <v>0</v>
      </c>
      <c r="AI87" s="245" t="str">
        <f t="shared" si="70"/>
        <v>błąd</v>
      </c>
      <c r="AJ87" s="245" t="e">
        <f>LEFT(#REF!,FIND(" ",#REF!)-1)</f>
        <v>#REF!</v>
      </c>
      <c r="AL87" s="247" t="s">
        <v>767</v>
      </c>
      <c r="AM87" s="7" t="s">
        <v>143</v>
      </c>
      <c r="AN87" s="26"/>
      <c r="AO87" s="26"/>
      <c r="AP87" s="26"/>
      <c r="AQ87" s="26"/>
      <c r="BD87" s="184" t="s">
        <v>331</v>
      </c>
      <c r="BE87" s="184" t="s">
        <v>335</v>
      </c>
      <c r="BL87" s="66"/>
      <c r="BN87" s="61" t="s">
        <v>778</v>
      </c>
      <c r="BO87" s="122" t="s">
        <v>822</v>
      </c>
      <c r="BQ87" s="61" t="s">
        <v>778</v>
      </c>
      <c r="BR87" s="62" t="s">
        <v>1171</v>
      </c>
      <c r="BW87" s="177" t="s">
        <v>25</v>
      </c>
      <c r="BX87" s="178" t="s">
        <v>881</v>
      </c>
      <c r="CF87" s="201"/>
      <c r="CH87" s="202"/>
      <c r="CP87" s="232" t="s">
        <v>234</v>
      </c>
      <c r="CQ87" s="233" t="str">
        <f t="shared" si="71"/>
        <v>02. Brązowy 8017</v>
      </c>
      <c r="CR87" s="57"/>
      <c r="CV87" s="184" t="s">
        <v>1105</v>
      </c>
      <c r="CW87" s="114">
        <v>1.45</v>
      </c>
      <c r="CX87" s="114">
        <v>1.58</v>
      </c>
      <c r="CZ87" s="166" t="str">
        <f>IFERROR(LEFT(#REF!,FIND(" ",#REF!)-1),"")</f>
        <v/>
      </c>
      <c r="DA87" s="166"/>
      <c r="DC87" s="62" t="s">
        <v>914</v>
      </c>
      <c r="DD87" s="62">
        <f t="shared" si="64"/>
        <v>0</v>
      </c>
      <c r="DM87" s="62" t="s">
        <v>301</v>
      </c>
      <c r="DN87" s="62">
        <f t="shared" si="69"/>
        <v>0</v>
      </c>
      <c r="DO87" s="62"/>
      <c r="DP87" s="54"/>
      <c r="DQ87" s="54"/>
      <c r="DR87" s="71"/>
      <c r="DS87" s="62"/>
      <c r="DT87" s="163"/>
      <c r="DU87" s="163"/>
      <c r="DV87" s="206"/>
      <c r="DW87" s="54"/>
      <c r="DX87" s="54"/>
      <c r="DY87" s="54"/>
    </row>
    <row r="88" spans="1:129" ht="15">
      <c r="A88" s="319"/>
      <c r="B88" s="320"/>
      <c r="C88" s="324"/>
      <c r="D88" s="76"/>
      <c r="E88" s="309"/>
      <c r="F88" s="325" t="s">
        <v>406</v>
      </c>
      <c r="G88" s="327">
        <f>DS109</f>
        <v>0</v>
      </c>
      <c r="H88" s="320" t="s">
        <v>409</v>
      </c>
      <c r="I88" s="319"/>
      <c r="J88" s="319"/>
      <c r="K88" s="319"/>
      <c r="L88" s="319"/>
      <c r="M88" s="319"/>
      <c r="N88" s="319"/>
      <c r="O88" s="319"/>
      <c r="P88" s="319"/>
      <c r="Q88" s="319"/>
      <c r="R88" s="319"/>
      <c r="S88" s="319"/>
      <c r="T88" s="319"/>
      <c r="U88" s="16"/>
      <c r="V88" s="16"/>
      <c r="W88" s="16"/>
      <c r="X88" s="16"/>
      <c r="Y88" s="26"/>
      <c r="Z88" s="14"/>
      <c r="AA88" s="40"/>
      <c r="AB88" s="46"/>
      <c r="AC88" s="15"/>
      <c r="AD88" s="3"/>
      <c r="AE88" s="223"/>
      <c r="AF88" s="3"/>
      <c r="AG88" s="3"/>
      <c r="AH88" s="1">
        <f t="shared" si="60"/>
        <v>0</v>
      </c>
      <c r="AI88" s="245" t="str">
        <f t="shared" si="70"/>
        <v>błąd</v>
      </c>
      <c r="AJ88" s="245" t="e">
        <f>LEFT(#REF!,FIND(" ",#REF!)-1)</f>
        <v>#REF!</v>
      </c>
      <c r="AL88" s="247" t="s">
        <v>766</v>
      </c>
      <c r="AM88" s="7" t="s">
        <v>143</v>
      </c>
      <c r="AN88" s="26"/>
      <c r="AO88" s="26"/>
      <c r="AP88" s="26"/>
      <c r="AQ88" s="26"/>
      <c r="BD88" s="184" t="s">
        <v>332</v>
      </c>
      <c r="BE88" s="184" t="s">
        <v>335</v>
      </c>
      <c r="BN88" s="61" t="s">
        <v>778</v>
      </c>
      <c r="BQ88" s="61" t="s">
        <v>778</v>
      </c>
      <c r="BR88" s="62" t="s">
        <v>1172</v>
      </c>
      <c r="BW88" s="177" t="s">
        <v>25</v>
      </c>
      <c r="BX88" s="178" t="s">
        <v>883</v>
      </c>
      <c r="CB88" s="57"/>
      <c r="CC88" s="57"/>
      <c r="CD88" s="57"/>
      <c r="CE88" s="76"/>
      <c r="CF88" s="201"/>
      <c r="CH88" s="202"/>
      <c r="CP88" s="232" t="s">
        <v>234</v>
      </c>
      <c r="CQ88" s="233" t="str">
        <f t="shared" si="71"/>
        <v>03. Grafitowy 7024</v>
      </c>
      <c r="CV88" s="184" t="s">
        <v>369</v>
      </c>
      <c r="CW88" s="114">
        <v>1.25</v>
      </c>
      <c r="CX88" s="114">
        <v>1.5</v>
      </c>
      <c r="CZ88" s="166" t="str">
        <f>IFERROR(LEFT(#REF!,FIND(" ",#REF!)-1),"")</f>
        <v/>
      </c>
      <c r="DA88" s="166"/>
      <c r="DC88" s="62" t="s">
        <v>915</v>
      </c>
      <c r="DD88" s="62">
        <f t="shared" si="64"/>
        <v>0</v>
      </c>
      <c r="DM88" s="62" t="s">
        <v>993</v>
      </c>
      <c r="DN88" s="62">
        <f t="shared" si="69"/>
        <v>0</v>
      </c>
      <c r="DO88" s="62"/>
      <c r="DP88" s="54"/>
      <c r="DQ88" s="54"/>
      <c r="DR88" s="71"/>
      <c r="DS88" s="62"/>
      <c r="DT88" s="163"/>
      <c r="DU88" s="163"/>
      <c r="DV88" s="206"/>
      <c r="DW88" s="54"/>
      <c r="DX88" s="54"/>
      <c r="DY88" s="54"/>
    </row>
    <row r="89" spans="1:129" ht="15">
      <c r="A89" s="319"/>
      <c r="B89" s="309" t="s">
        <v>1002</v>
      </c>
      <c r="C89" s="328">
        <f>DN340</f>
        <v>0</v>
      </c>
      <c r="D89" s="76"/>
      <c r="E89" s="309"/>
      <c r="F89" s="322"/>
      <c r="G89" s="324"/>
      <c r="H89" s="323"/>
      <c r="I89" s="319"/>
      <c r="J89" s="319"/>
      <c r="K89" s="319"/>
      <c r="L89" s="319"/>
      <c r="M89" s="319"/>
      <c r="N89" s="319"/>
      <c r="O89" s="319"/>
      <c r="P89" s="319"/>
      <c r="Q89" s="319"/>
      <c r="R89" s="319"/>
      <c r="S89" s="319"/>
      <c r="T89" s="319"/>
      <c r="U89" s="3"/>
      <c r="V89" s="3"/>
      <c r="W89" s="3"/>
      <c r="X89" s="3"/>
      <c r="Y89" s="26"/>
      <c r="Z89" s="27"/>
      <c r="AA89" s="42"/>
      <c r="AB89" s="45"/>
      <c r="AC89" s="26"/>
      <c r="AD89" s="3"/>
      <c r="AE89" s="223"/>
      <c r="AF89" s="3"/>
      <c r="AG89" s="3"/>
      <c r="AH89" s="1">
        <f t="shared" si="60"/>
        <v>0</v>
      </c>
      <c r="AI89" s="245" t="str">
        <f t="shared" si="70"/>
        <v>błąd</v>
      </c>
      <c r="AJ89" s="245" t="e">
        <f>LEFT(#REF!,FIND(" ",#REF!)-1)</f>
        <v>#REF!</v>
      </c>
      <c r="AL89" s="247" t="s">
        <v>902</v>
      </c>
      <c r="AM89" s="7" t="s">
        <v>143</v>
      </c>
      <c r="AN89" s="26"/>
      <c r="AO89" s="26"/>
      <c r="AP89" s="26"/>
      <c r="AQ89" s="26"/>
      <c r="BD89" s="184" t="s">
        <v>333</v>
      </c>
      <c r="BE89" s="184" t="s">
        <v>335</v>
      </c>
      <c r="BN89" s="61" t="s">
        <v>778</v>
      </c>
      <c r="BO89" s="62" t="s">
        <v>192</v>
      </c>
      <c r="BQ89" s="61" t="s">
        <v>778</v>
      </c>
      <c r="BR89" s="66"/>
      <c r="BW89" s="177" t="s">
        <v>25</v>
      </c>
      <c r="BX89" s="178" t="s">
        <v>884</v>
      </c>
      <c r="CF89" s="201"/>
      <c r="CH89" s="202"/>
      <c r="CP89" s="232" t="s">
        <v>234</v>
      </c>
      <c r="CQ89" s="233" t="str">
        <f t="shared" si="71"/>
        <v>04. Czerwony 3009</v>
      </c>
      <c r="CV89" s="184" t="s">
        <v>370</v>
      </c>
      <c r="CW89" s="114">
        <v>1.4</v>
      </c>
      <c r="CX89" s="114">
        <v>1.65</v>
      </c>
      <c r="CZ89" s="166" t="str">
        <f>IFERROR(LEFT(#REF!,FIND(" ",#REF!)-1),"")</f>
        <v/>
      </c>
      <c r="DA89" s="166"/>
      <c r="DC89" s="62" t="s">
        <v>916</v>
      </c>
      <c r="DD89" s="62">
        <f t="shared" si="64"/>
        <v>0</v>
      </c>
      <c r="DM89" s="157" t="s">
        <v>369</v>
      </c>
      <c r="DN89" s="62">
        <f t="shared" ref="DN89:DN144" si="72">SUMIF($CZ$9:$CZ$97,DM89,$DA$9:$DA$97)</f>
        <v>0</v>
      </c>
      <c r="DO89" s="76"/>
      <c r="DR89" s="71"/>
      <c r="DS89" s="62"/>
      <c r="DT89" s="163"/>
      <c r="DU89" s="163"/>
      <c r="DV89" s="206"/>
      <c r="DW89" s="54"/>
      <c r="DX89" s="54"/>
      <c r="DY89" s="54"/>
    </row>
    <row r="90" spans="1:129" ht="15">
      <c r="A90" s="319"/>
      <c r="B90" s="319"/>
      <c r="C90" s="319"/>
      <c r="D90" s="319"/>
      <c r="E90" s="319"/>
      <c r="F90" s="319"/>
      <c r="G90" s="319"/>
      <c r="H90" s="319"/>
      <c r="I90" s="319"/>
      <c r="J90" s="319"/>
      <c r="K90" s="319"/>
      <c r="L90" s="319"/>
      <c r="M90" s="319"/>
      <c r="N90" s="319"/>
      <c r="O90" s="319"/>
      <c r="P90" s="319"/>
      <c r="Q90" s="319"/>
      <c r="R90" s="319"/>
      <c r="S90" s="319"/>
      <c r="T90" s="319"/>
      <c r="U90" s="3"/>
      <c r="V90" s="3"/>
      <c r="W90" s="3"/>
      <c r="X90" s="3"/>
      <c r="Y90" s="26"/>
      <c r="Z90" s="27"/>
      <c r="AA90" s="40"/>
      <c r="AB90" s="46"/>
      <c r="AC90" s="39"/>
      <c r="AD90" s="3"/>
      <c r="AE90" s="223"/>
      <c r="AF90" s="3"/>
      <c r="AG90" s="3"/>
      <c r="AH90" s="1">
        <f t="shared" si="58"/>
        <v>0</v>
      </c>
      <c r="AI90" s="245" t="str">
        <f t="shared" si="70"/>
        <v>błąd</v>
      </c>
      <c r="AJ90" s="245" t="e">
        <f t="shared" ref="AJ90:AJ100" si="73">LEFT(C90,FIND(" ",C90)-1)</f>
        <v>#VALUE!</v>
      </c>
      <c r="AL90" s="247" t="s">
        <v>903</v>
      </c>
      <c r="AM90" s="7" t="s">
        <v>143</v>
      </c>
      <c r="AN90" s="26"/>
      <c r="AO90" s="26"/>
      <c r="AP90" s="26"/>
      <c r="AQ90" s="26"/>
      <c r="BD90" s="184" t="s">
        <v>334</v>
      </c>
      <c r="BE90" s="184" t="s">
        <v>335</v>
      </c>
      <c r="BN90" s="61" t="s">
        <v>778</v>
      </c>
      <c r="BO90" s="62" t="s">
        <v>191</v>
      </c>
      <c r="BQ90" s="61" t="s">
        <v>778</v>
      </c>
      <c r="BR90" s="123" t="s">
        <v>823</v>
      </c>
      <c r="BW90" s="177" t="s">
        <v>25</v>
      </c>
      <c r="BX90" s="178" t="s">
        <v>896</v>
      </c>
      <c r="CF90" s="201"/>
      <c r="CH90" s="202"/>
      <c r="CP90" s="232" t="s">
        <v>234</v>
      </c>
      <c r="CQ90" s="233" t="str">
        <f t="shared" si="71"/>
        <v>05. Zielony 6020</v>
      </c>
      <c r="CV90" s="184" t="s">
        <v>371</v>
      </c>
      <c r="CW90" s="114">
        <v>1.6</v>
      </c>
      <c r="CX90" s="114">
        <v>1.85</v>
      </c>
      <c r="CZ90" s="166" t="str">
        <f t="shared" ref="CZ90:CZ97" si="74">IFERROR(LEFT(C90,FIND(" ",C90)-1),"")</f>
        <v/>
      </c>
      <c r="DA90" s="166"/>
      <c r="DC90" s="62" t="s">
        <v>952</v>
      </c>
      <c r="DD90" s="62">
        <f t="shared" si="64"/>
        <v>0</v>
      </c>
      <c r="DM90" s="157" t="s">
        <v>370</v>
      </c>
      <c r="DN90" s="62">
        <f t="shared" si="72"/>
        <v>0</v>
      </c>
      <c r="DO90" s="76"/>
      <c r="DR90" s="71"/>
      <c r="DS90" s="62"/>
      <c r="DT90" s="163"/>
      <c r="DU90" s="163"/>
      <c r="DV90" s="158"/>
    </row>
    <row r="91" spans="1:129" ht="15">
      <c r="A91" s="319"/>
      <c r="B91" s="319"/>
      <c r="C91" s="319"/>
      <c r="D91" s="319"/>
      <c r="E91" s="319"/>
      <c r="F91" s="319"/>
      <c r="G91" s="319"/>
      <c r="H91" s="319"/>
      <c r="I91" s="319"/>
      <c r="J91" s="319"/>
      <c r="K91" s="319"/>
      <c r="L91" s="319"/>
      <c r="M91" s="319"/>
      <c r="N91" s="319"/>
      <c r="O91" s="319"/>
      <c r="P91" s="319"/>
      <c r="Q91" s="319"/>
      <c r="R91" s="319"/>
      <c r="S91" s="319"/>
      <c r="T91" s="319"/>
      <c r="U91" s="3"/>
      <c r="V91" s="3"/>
      <c r="W91" s="3"/>
      <c r="X91" s="3"/>
      <c r="Y91" s="26"/>
      <c r="Z91" s="27"/>
      <c r="AA91" s="42"/>
      <c r="AB91" s="45"/>
      <c r="AC91" s="39"/>
      <c r="AD91" s="3"/>
      <c r="AE91" s="223"/>
      <c r="AF91" s="3"/>
      <c r="AG91" s="3"/>
      <c r="AH91" s="1">
        <f t="shared" si="58"/>
        <v>0</v>
      </c>
      <c r="AI91" s="245" t="str">
        <f t="shared" si="70"/>
        <v>błąd</v>
      </c>
      <c r="AJ91" s="245" t="e">
        <f t="shared" si="73"/>
        <v>#VALUE!</v>
      </c>
      <c r="AL91" s="247" t="s">
        <v>904</v>
      </c>
      <c r="AM91" s="7" t="s">
        <v>143</v>
      </c>
      <c r="AN91" s="26"/>
      <c r="AO91" s="26"/>
      <c r="AP91" s="26"/>
      <c r="AQ91" s="26"/>
      <c r="BD91" s="184" t="s">
        <v>85</v>
      </c>
      <c r="BE91" s="184" t="s">
        <v>86</v>
      </c>
      <c r="BN91" s="61" t="s">
        <v>778</v>
      </c>
      <c r="BO91" s="62" t="s">
        <v>190</v>
      </c>
      <c r="BQ91" s="61" t="s">
        <v>778</v>
      </c>
      <c r="BR91" s="62"/>
      <c r="BW91" s="177" t="s">
        <v>25</v>
      </c>
      <c r="BX91" s="178" t="s">
        <v>895</v>
      </c>
      <c r="CF91" s="201"/>
      <c r="CH91" s="202"/>
      <c r="CP91" s="232" t="s">
        <v>234</v>
      </c>
      <c r="CQ91" s="233" t="str">
        <f t="shared" si="71"/>
        <v>06. Czarny 9005</v>
      </c>
      <c r="CV91" s="114" t="s">
        <v>372</v>
      </c>
      <c r="CW91" s="114">
        <v>1.05</v>
      </c>
      <c r="CX91" s="114">
        <v>1.3</v>
      </c>
      <c r="CZ91" s="166" t="str">
        <f t="shared" si="74"/>
        <v/>
      </c>
      <c r="DA91" s="166"/>
      <c r="DC91" s="62" t="s">
        <v>953</v>
      </c>
      <c r="DD91" s="62">
        <f t="shared" si="64"/>
        <v>0</v>
      </c>
      <c r="DM91" s="157" t="s">
        <v>371</v>
      </c>
      <c r="DN91" s="62">
        <f t="shared" si="72"/>
        <v>0</v>
      </c>
      <c r="DO91" s="62"/>
      <c r="DR91" s="71"/>
      <c r="DS91" s="62"/>
      <c r="DT91" s="163"/>
      <c r="DU91" s="163"/>
      <c r="DV91" s="158"/>
    </row>
    <row r="92" spans="1:129" ht="15">
      <c r="A92" s="319"/>
      <c r="B92" s="319"/>
      <c r="C92" s="319"/>
      <c r="D92" s="319"/>
      <c r="E92" s="319"/>
      <c r="F92" s="319"/>
      <c r="G92" s="319"/>
      <c r="H92" s="319"/>
      <c r="I92" s="319"/>
      <c r="J92" s="319"/>
      <c r="K92" s="319"/>
      <c r="L92" s="319"/>
      <c r="M92" s="319"/>
      <c r="N92" s="319"/>
      <c r="O92" s="319"/>
      <c r="P92" s="319"/>
      <c r="Q92" s="319"/>
      <c r="R92" s="319"/>
      <c r="S92" s="319"/>
      <c r="T92" s="319"/>
      <c r="U92" s="3"/>
      <c r="V92" s="3"/>
      <c r="W92" s="3"/>
      <c r="X92" s="3"/>
      <c r="Y92" s="26"/>
      <c r="Z92" s="27"/>
      <c r="AA92" s="40"/>
      <c r="AB92" s="46"/>
      <c r="AC92" s="39"/>
      <c r="AD92" s="3"/>
      <c r="AE92" s="223"/>
      <c r="AF92" s="3"/>
      <c r="AG92" s="3"/>
      <c r="AH92" s="1">
        <f t="shared" si="58"/>
        <v>0</v>
      </c>
      <c r="AI92" s="245" t="str">
        <f t="shared" si="70"/>
        <v>błąd</v>
      </c>
      <c r="AJ92" s="245" t="e">
        <f t="shared" si="73"/>
        <v>#VALUE!</v>
      </c>
      <c r="AL92" s="247" t="s">
        <v>905</v>
      </c>
      <c r="AM92" s="7" t="s">
        <v>143</v>
      </c>
      <c r="AN92" s="26"/>
      <c r="AO92" s="26"/>
      <c r="AP92" s="26"/>
      <c r="AQ92" s="26"/>
      <c r="BD92" s="184" t="s">
        <v>324</v>
      </c>
      <c r="BE92" s="184" t="s">
        <v>326</v>
      </c>
      <c r="BN92" s="61" t="s">
        <v>778</v>
      </c>
      <c r="BO92" s="62" t="s">
        <v>189</v>
      </c>
      <c r="BQ92" s="61" t="s">
        <v>778</v>
      </c>
      <c r="BR92" s="124" t="s">
        <v>839</v>
      </c>
      <c r="BW92" s="177" t="s">
        <v>25</v>
      </c>
      <c r="BX92" s="178" t="s">
        <v>894</v>
      </c>
      <c r="CF92" s="201"/>
      <c r="CH92" s="202"/>
      <c r="CP92" s="232" t="s">
        <v>234</v>
      </c>
      <c r="CQ92" s="233" t="str">
        <f t="shared" si="71"/>
        <v>07. Ceglasty 8004</v>
      </c>
      <c r="CV92" s="184" t="s">
        <v>373</v>
      </c>
      <c r="CW92" s="114">
        <v>1.1499999999999999</v>
      </c>
      <c r="CX92" s="114">
        <v>1.4</v>
      </c>
      <c r="CZ92" s="166" t="str">
        <f t="shared" si="74"/>
        <v/>
      </c>
      <c r="DA92" s="166"/>
      <c r="DC92" s="62" t="s">
        <v>954</v>
      </c>
      <c r="DD92" s="62">
        <f t="shared" si="64"/>
        <v>0</v>
      </c>
      <c r="DM92" s="157" t="s">
        <v>372</v>
      </c>
      <c r="DN92" s="62">
        <f t="shared" si="72"/>
        <v>0</v>
      </c>
      <c r="DO92" s="62"/>
      <c r="DR92" s="71"/>
      <c r="DS92" s="62"/>
      <c r="DT92" s="163"/>
      <c r="DU92" s="163"/>
      <c r="DV92" s="158"/>
    </row>
    <row r="93" spans="1:129" ht="15">
      <c r="A93" s="319"/>
      <c r="B93" s="319"/>
      <c r="C93" s="319"/>
      <c r="D93" s="319"/>
      <c r="E93" s="319"/>
      <c r="F93" s="319"/>
      <c r="G93" s="319"/>
      <c r="H93" s="319"/>
      <c r="I93" s="319"/>
      <c r="J93" s="319"/>
      <c r="K93" s="319"/>
      <c r="L93" s="319"/>
      <c r="M93" s="319"/>
      <c r="N93" s="319"/>
      <c r="O93" s="319"/>
      <c r="P93" s="319"/>
      <c r="Q93" s="319"/>
      <c r="R93" s="319"/>
      <c r="S93" s="319"/>
      <c r="T93" s="319"/>
      <c r="U93" s="3"/>
      <c r="V93" s="3"/>
      <c r="W93" s="3"/>
      <c r="X93" s="3"/>
      <c r="Y93" s="26"/>
      <c r="Z93" s="27"/>
      <c r="AA93" s="42"/>
      <c r="AB93" s="45"/>
      <c r="AC93" s="39"/>
      <c r="AD93" s="3"/>
      <c r="AE93" s="223"/>
      <c r="AF93" s="3"/>
      <c r="AG93" s="3"/>
      <c r="AH93" s="1">
        <f t="shared" si="58"/>
        <v>0</v>
      </c>
      <c r="AI93" s="245" t="str">
        <f t="shared" si="70"/>
        <v>błąd</v>
      </c>
      <c r="AJ93" s="245" t="e">
        <f t="shared" si="73"/>
        <v>#VALUE!</v>
      </c>
      <c r="AL93" s="247" t="s">
        <v>906</v>
      </c>
      <c r="AM93" s="7" t="s">
        <v>143</v>
      </c>
      <c r="AN93" s="26"/>
      <c r="AO93" s="26"/>
      <c r="AP93" s="26"/>
      <c r="AQ93" s="26"/>
      <c r="BD93" s="184" t="s">
        <v>325</v>
      </c>
      <c r="BE93" s="184" t="s">
        <v>326</v>
      </c>
      <c r="BN93" s="61" t="s">
        <v>778</v>
      </c>
      <c r="BO93" s="62" t="s">
        <v>188</v>
      </c>
      <c r="BQ93" s="61" t="s">
        <v>778</v>
      </c>
      <c r="BR93" s="124" t="s">
        <v>840</v>
      </c>
      <c r="BW93" s="177" t="s">
        <v>25</v>
      </c>
      <c r="BX93" s="178" t="s">
        <v>893</v>
      </c>
      <c r="CF93" s="201"/>
      <c r="CH93" s="202"/>
      <c r="CP93" s="232" t="s">
        <v>234</v>
      </c>
      <c r="CQ93" s="233" t="str">
        <f t="shared" si="71"/>
        <v>08. Antracyt 7021</v>
      </c>
      <c r="CV93" s="184" t="s">
        <v>374</v>
      </c>
      <c r="CW93" s="114">
        <v>1.35</v>
      </c>
      <c r="CX93" s="114">
        <v>1.6</v>
      </c>
      <c r="CZ93" s="166" t="str">
        <f t="shared" si="74"/>
        <v/>
      </c>
      <c r="DA93" s="166"/>
      <c r="DC93" s="62" t="s">
        <v>873</v>
      </c>
      <c r="DD93" s="62">
        <f t="shared" si="64"/>
        <v>0</v>
      </c>
      <c r="DM93" s="157" t="s">
        <v>373</v>
      </c>
      <c r="DN93" s="62">
        <f t="shared" si="72"/>
        <v>0</v>
      </c>
      <c r="DO93" s="62"/>
      <c r="DR93" s="71"/>
      <c r="DS93" s="62"/>
      <c r="DT93" s="163"/>
      <c r="DU93" s="163"/>
      <c r="DV93" s="158"/>
    </row>
    <row r="94" spans="1:129" ht="15">
      <c r="A94" s="275"/>
      <c r="B94" s="353"/>
      <c r="C94" s="478"/>
      <c r="D94" s="478"/>
      <c r="E94" s="353"/>
      <c r="F94" s="354"/>
      <c r="G94" s="276"/>
      <c r="H94" s="279"/>
      <c r="I94" s="480"/>
      <c r="J94" s="480"/>
      <c r="K94" s="478"/>
      <c r="L94" s="478"/>
      <c r="M94" s="478"/>
      <c r="N94" s="478"/>
      <c r="O94" s="478"/>
      <c r="P94" s="478"/>
      <c r="Q94" s="478"/>
      <c r="R94" s="478"/>
      <c r="S94" s="494"/>
      <c r="T94" s="494"/>
      <c r="U94" s="6"/>
      <c r="V94" s="6"/>
      <c r="W94" s="6"/>
      <c r="X94" s="6"/>
      <c r="Y94" s="26"/>
      <c r="Z94" s="27"/>
      <c r="AA94" s="40"/>
      <c r="AB94" s="46"/>
      <c r="AC94" s="26"/>
      <c r="AD94" s="3"/>
      <c r="AE94" s="223"/>
      <c r="AF94" s="3"/>
      <c r="AG94" s="3"/>
      <c r="AH94" s="1">
        <f t="shared" si="58"/>
        <v>0</v>
      </c>
      <c r="AI94" s="245" t="str">
        <f t="shared" si="70"/>
        <v>błąd</v>
      </c>
      <c r="AJ94" s="245" t="e">
        <f t="shared" si="73"/>
        <v>#VALUE!</v>
      </c>
      <c r="AL94" s="247" t="s">
        <v>1356</v>
      </c>
      <c r="AM94" s="7" t="s">
        <v>143</v>
      </c>
      <c r="AN94" s="26"/>
      <c r="AO94" s="26"/>
      <c r="AP94" s="26"/>
      <c r="AQ94" s="26"/>
      <c r="BD94" s="184" t="s">
        <v>815</v>
      </c>
      <c r="BE94" s="184" t="s">
        <v>330</v>
      </c>
      <c r="BN94" s="61" t="s">
        <v>778</v>
      </c>
      <c r="BO94" s="62" t="s">
        <v>187</v>
      </c>
      <c r="BQ94" s="61" t="s">
        <v>778</v>
      </c>
      <c r="BR94" s="124" t="s">
        <v>841</v>
      </c>
      <c r="BW94" s="177" t="s">
        <v>25</v>
      </c>
      <c r="BX94" s="178" t="s">
        <v>892</v>
      </c>
      <c r="CF94" s="201"/>
      <c r="CH94" s="202"/>
      <c r="CP94" s="232" t="s">
        <v>234</v>
      </c>
      <c r="CQ94" s="233" t="str">
        <f>CC16</f>
        <v>10. Brązowy 8019</v>
      </c>
      <c r="CV94" s="184" t="s">
        <v>375</v>
      </c>
      <c r="CW94" s="114">
        <v>1.5</v>
      </c>
      <c r="CX94" s="114">
        <v>1.75</v>
      </c>
      <c r="CZ94" s="166" t="str">
        <f t="shared" si="74"/>
        <v/>
      </c>
      <c r="DA94" s="166"/>
      <c r="DC94" s="62" t="s">
        <v>874</v>
      </c>
      <c r="DD94" s="62">
        <f t="shared" si="64"/>
        <v>0</v>
      </c>
      <c r="DM94" s="157" t="s">
        <v>374</v>
      </c>
      <c r="DN94" s="62">
        <f t="shared" si="72"/>
        <v>0</v>
      </c>
      <c r="DO94" s="62"/>
      <c r="DR94" s="71"/>
      <c r="DS94" s="62"/>
      <c r="DT94" s="163"/>
      <c r="DU94" s="163"/>
      <c r="DV94" s="158"/>
    </row>
    <row r="95" spans="1:129" ht="15">
      <c r="A95" s="275"/>
      <c r="B95" s="353"/>
      <c r="C95" s="478"/>
      <c r="D95" s="478"/>
      <c r="E95" s="353"/>
      <c r="F95" s="354"/>
      <c r="G95" s="276"/>
      <c r="H95" s="279"/>
      <c r="I95" s="480"/>
      <c r="J95" s="480"/>
      <c r="K95" s="478"/>
      <c r="L95" s="478"/>
      <c r="M95" s="478"/>
      <c r="N95" s="478"/>
      <c r="O95" s="478"/>
      <c r="P95" s="478"/>
      <c r="Q95" s="478"/>
      <c r="R95" s="478"/>
      <c r="S95" s="494"/>
      <c r="T95" s="494"/>
      <c r="Y95" s="26"/>
      <c r="Z95" s="27"/>
      <c r="AA95" s="42"/>
      <c r="AB95" s="45"/>
      <c r="AC95" s="26"/>
      <c r="AD95" s="3"/>
      <c r="AE95" s="223"/>
      <c r="AF95" s="3"/>
      <c r="AG95" s="3"/>
      <c r="AH95" s="1">
        <f t="shared" si="58"/>
        <v>0</v>
      </c>
      <c r="AI95" s="245" t="str">
        <f t="shared" si="70"/>
        <v>błąd</v>
      </c>
      <c r="AJ95" s="245" t="e">
        <f t="shared" si="73"/>
        <v>#VALUE!</v>
      </c>
      <c r="AL95" s="247" t="s">
        <v>943</v>
      </c>
      <c r="AM95" s="7" t="s">
        <v>143</v>
      </c>
      <c r="AN95" s="26"/>
      <c r="AO95" s="26"/>
      <c r="AP95" s="26"/>
      <c r="AQ95" s="26"/>
      <c r="BD95" s="184" t="s">
        <v>814</v>
      </c>
      <c r="BE95" s="184" t="s">
        <v>330</v>
      </c>
      <c r="BN95" s="61" t="s">
        <v>778</v>
      </c>
      <c r="BQ95" s="61" t="s">
        <v>778</v>
      </c>
      <c r="BR95" s="124" t="s">
        <v>842</v>
      </c>
      <c r="BW95" s="177" t="s">
        <v>25</v>
      </c>
      <c r="BX95" s="178" t="s">
        <v>891</v>
      </c>
      <c r="CF95" s="201"/>
      <c r="CH95" s="202"/>
      <c r="CP95" s="232"/>
      <c r="CQ95" s="166"/>
      <c r="CR95" s="57"/>
      <c r="CV95" s="184" t="s">
        <v>376</v>
      </c>
      <c r="CW95" s="114">
        <v>1.6</v>
      </c>
      <c r="CX95" s="114">
        <v>1.85</v>
      </c>
      <c r="CZ95" s="166" t="str">
        <f t="shared" si="74"/>
        <v/>
      </c>
      <c r="DA95" s="166"/>
      <c r="DC95" s="62" t="s">
        <v>875</v>
      </c>
      <c r="DD95" s="62">
        <f t="shared" si="64"/>
        <v>0</v>
      </c>
      <c r="DM95" s="157" t="s">
        <v>375</v>
      </c>
      <c r="DN95" s="62">
        <f t="shared" si="72"/>
        <v>0</v>
      </c>
      <c r="DO95" s="62"/>
      <c r="DR95" s="71"/>
      <c r="DS95" s="62"/>
      <c r="DT95" s="163"/>
      <c r="DU95" s="163"/>
      <c r="DV95" s="158"/>
    </row>
    <row r="96" spans="1:129" ht="15">
      <c r="A96" s="275"/>
      <c r="B96" s="353"/>
      <c r="C96" s="478"/>
      <c r="D96" s="478"/>
      <c r="E96" s="353"/>
      <c r="F96" s="354"/>
      <c r="G96" s="276"/>
      <c r="H96" s="279"/>
      <c r="I96" s="480"/>
      <c r="J96" s="480"/>
      <c r="K96" s="478"/>
      <c r="L96" s="478"/>
      <c r="M96" s="478"/>
      <c r="N96" s="478"/>
      <c r="O96" s="478"/>
      <c r="P96" s="478"/>
      <c r="Q96" s="478"/>
      <c r="R96" s="478"/>
      <c r="S96" s="494"/>
      <c r="T96" s="494"/>
      <c r="Y96" s="26"/>
      <c r="Z96" s="27"/>
      <c r="AA96" s="40"/>
      <c r="AB96" s="46"/>
      <c r="AC96" s="26"/>
      <c r="AD96" s="3"/>
      <c r="AE96" s="223"/>
      <c r="AF96" s="3"/>
      <c r="AG96" s="3"/>
      <c r="AH96" s="1">
        <f t="shared" si="58"/>
        <v>0</v>
      </c>
      <c r="AI96" s="245" t="str">
        <f t="shared" si="70"/>
        <v>błąd</v>
      </c>
      <c r="AJ96" s="245" t="e">
        <f t="shared" si="73"/>
        <v>#VALUE!</v>
      </c>
      <c r="AL96" s="247" t="s">
        <v>944</v>
      </c>
      <c r="AM96" s="7" t="s">
        <v>143</v>
      </c>
      <c r="AN96" s="26"/>
      <c r="AO96" s="26"/>
      <c r="AP96" s="26"/>
      <c r="AQ96" s="26"/>
      <c r="BD96" s="184" t="s">
        <v>320</v>
      </c>
      <c r="BE96" s="184" t="s">
        <v>336</v>
      </c>
      <c r="BN96" s="61" t="s">
        <v>778</v>
      </c>
      <c r="BO96" s="121" t="s">
        <v>821</v>
      </c>
      <c r="BQ96" s="61" t="s">
        <v>778</v>
      </c>
      <c r="BR96" s="124" t="s">
        <v>843</v>
      </c>
      <c r="BW96" s="177" t="s">
        <v>25</v>
      </c>
      <c r="BX96" s="178" t="s">
        <v>890</v>
      </c>
      <c r="CF96" s="201"/>
      <c r="CH96" s="202"/>
      <c r="CP96" s="232"/>
      <c r="CQ96" s="233"/>
      <c r="CV96" s="184" t="s">
        <v>377</v>
      </c>
      <c r="CW96" s="114">
        <v>1.8</v>
      </c>
      <c r="CX96" s="114">
        <v>2</v>
      </c>
      <c r="CZ96" s="166" t="str">
        <f t="shared" si="74"/>
        <v/>
      </c>
      <c r="DA96" s="166"/>
      <c r="DC96" s="62" t="s">
        <v>876</v>
      </c>
      <c r="DD96" s="62">
        <f t="shared" si="64"/>
        <v>0</v>
      </c>
      <c r="DM96" s="157" t="s">
        <v>376</v>
      </c>
      <c r="DN96" s="62">
        <f t="shared" si="72"/>
        <v>0</v>
      </c>
      <c r="DO96" s="62"/>
      <c r="DR96" s="71"/>
      <c r="DS96" s="62"/>
      <c r="DT96" s="163"/>
      <c r="DU96" s="163"/>
      <c r="DV96" s="158"/>
    </row>
    <row r="97" spans="1:126" ht="15.75" thickBot="1">
      <c r="A97" s="275"/>
      <c r="B97" s="353"/>
      <c r="C97" s="478"/>
      <c r="D97" s="478"/>
      <c r="E97" s="353"/>
      <c r="F97" s="354"/>
      <c r="G97" s="276"/>
      <c r="H97" s="279"/>
      <c r="I97" s="480"/>
      <c r="J97" s="480"/>
      <c r="K97" s="478"/>
      <c r="L97" s="478"/>
      <c r="M97" s="478"/>
      <c r="N97" s="478"/>
      <c r="O97" s="478"/>
      <c r="P97" s="478"/>
      <c r="Q97" s="478"/>
      <c r="R97" s="478"/>
      <c r="S97" s="494"/>
      <c r="T97" s="494"/>
      <c r="U97" s="171"/>
      <c r="Y97" s="26"/>
      <c r="Z97" s="27"/>
      <c r="AA97" s="42"/>
      <c r="AB97" s="45"/>
      <c r="AC97" s="26"/>
      <c r="AD97" s="3"/>
      <c r="AE97" s="223"/>
      <c r="AF97" s="3"/>
      <c r="AG97" s="3"/>
      <c r="AH97" s="1">
        <f t="shared" si="58"/>
        <v>0</v>
      </c>
      <c r="AI97" s="245" t="str">
        <f t="shared" si="70"/>
        <v>błąd</v>
      </c>
      <c r="AJ97" s="245" t="e">
        <f t="shared" si="73"/>
        <v>#VALUE!</v>
      </c>
      <c r="AL97" s="247" t="s">
        <v>945</v>
      </c>
      <c r="AM97" s="7" t="s">
        <v>143</v>
      </c>
      <c r="AN97" s="26"/>
      <c r="AO97" s="26"/>
      <c r="AP97" s="26"/>
      <c r="AQ97" s="26"/>
      <c r="BD97" s="184" t="s">
        <v>321</v>
      </c>
      <c r="BE97" s="184" t="s">
        <v>336</v>
      </c>
      <c r="BN97" s="61" t="s">
        <v>778</v>
      </c>
      <c r="BQ97" s="61" t="s">
        <v>778</v>
      </c>
      <c r="BR97" s="124" t="s">
        <v>1354</v>
      </c>
      <c r="BW97" s="177" t="s">
        <v>25</v>
      </c>
      <c r="BX97" s="178" t="s">
        <v>889</v>
      </c>
      <c r="CE97" s="71"/>
      <c r="CF97" s="201"/>
      <c r="CG97" s="71"/>
      <c r="CH97" s="202"/>
      <c r="CP97" s="236" t="s">
        <v>235</v>
      </c>
      <c r="CQ97" s="231" t="str">
        <f t="shared" ref="CQ97:CQ104" si="75">CC7</f>
        <v>01. Szary 7046</v>
      </c>
      <c r="CV97" s="184" t="s">
        <v>378</v>
      </c>
      <c r="CW97" s="114">
        <v>2.4</v>
      </c>
      <c r="CX97" s="114">
        <v>2.7</v>
      </c>
      <c r="CZ97" s="166" t="str">
        <f t="shared" si="74"/>
        <v/>
      </c>
      <c r="DA97" s="166"/>
      <c r="DC97" s="62" t="s">
        <v>877</v>
      </c>
      <c r="DD97" s="62">
        <f t="shared" si="64"/>
        <v>0</v>
      </c>
      <c r="DM97" s="157" t="s">
        <v>377</v>
      </c>
      <c r="DN97" s="62">
        <f t="shared" si="72"/>
        <v>0</v>
      </c>
      <c r="DO97" s="62"/>
      <c r="DR97" s="71"/>
      <c r="DS97" s="62"/>
      <c r="DT97" s="163"/>
      <c r="DU97" s="163"/>
      <c r="DV97" s="158"/>
    </row>
    <row r="98" spans="1:126" ht="15">
      <c r="A98" s="275"/>
      <c r="B98" s="353"/>
      <c r="C98" s="478"/>
      <c r="D98" s="478"/>
      <c r="E98" s="353"/>
      <c r="F98" s="354"/>
      <c r="G98" s="276"/>
      <c r="H98" s="279"/>
      <c r="I98" s="480"/>
      <c r="J98" s="480"/>
      <c r="K98" s="478"/>
      <c r="L98" s="478"/>
      <c r="M98" s="478"/>
      <c r="N98" s="478"/>
      <c r="O98" s="478"/>
      <c r="P98" s="478"/>
      <c r="Q98" s="478"/>
      <c r="R98" s="478"/>
      <c r="S98" s="494"/>
      <c r="T98" s="494"/>
      <c r="Y98" s="26"/>
      <c r="Z98" s="27"/>
      <c r="AA98" s="40"/>
      <c r="AB98" s="46"/>
      <c r="AC98" s="26"/>
      <c r="AD98" s="3"/>
      <c r="AE98" s="223"/>
      <c r="AF98" s="3"/>
      <c r="AG98" s="3"/>
      <c r="AH98" s="1">
        <f t="shared" si="58"/>
        <v>0</v>
      </c>
      <c r="AI98" s="245" t="str">
        <f t="shared" si="70"/>
        <v>błąd</v>
      </c>
      <c r="AJ98" s="245" t="e">
        <f t="shared" si="73"/>
        <v>#VALUE!</v>
      </c>
      <c r="AL98" s="247" t="s">
        <v>946</v>
      </c>
      <c r="AM98" s="7" t="s">
        <v>143</v>
      </c>
      <c r="AN98" s="26"/>
      <c r="AO98" s="26"/>
      <c r="AP98" s="26"/>
      <c r="AQ98" s="26"/>
      <c r="BD98" s="184" t="s">
        <v>322</v>
      </c>
      <c r="BE98" s="184" t="s">
        <v>337</v>
      </c>
      <c r="BN98" s="61" t="s">
        <v>778</v>
      </c>
      <c r="BO98" s="63" t="s">
        <v>222</v>
      </c>
      <c r="BQ98" s="61" t="s">
        <v>778</v>
      </c>
      <c r="BR98" s="124" t="s">
        <v>1355</v>
      </c>
      <c r="BW98" s="177" t="s">
        <v>25</v>
      </c>
      <c r="BX98" s="178" t="s">
        <v>888</v>
      </c>
      <c r="CF98" s="71"/>
      <c r="CG98" s="71"/>
      <c r="CP98" s="232" t="s">
        <v>235</v>
      </c>
      <c r="CQ98" s="233" t="str">
        <f t="shared" si="75"/>
        <v>02. Brązowy 8017</v>
      </c>
      <c r="CV98" s="184" t="s">
        <v>379</v>
      </c>
      <c r="CW98" s="114">
        <v>2.6</v>
      </c>
      <c r="CX98" s="114">
        <v>2.9</v>
      </c>
      <c r="CZ98" s="166"/>
      <c r="DA98" s="166"/>
      <c r="DC98" s="62" t="s">
        <v>936</v>
      </c>
      <c r="DD98" s="62">
        <f t="shared" si="64"/>
        <v>0</v>
      </c>
      <c r="DM98" s="157" t="s">
        <v>378</v>
      </c>
      <c r="DN98" s="62">
        <f t="shared" si="72"/>
        <v>0</v>
      </c>
      <c r="DO98" s="62"/>
      <c r="DR98" s="62"/>
      <c r="DS98" s="62"/>
      <c r="DU98" s="166"/>
    </row>
    <row r="99" spans="1:126" ht="15">
      <c r="A99" s="275"/>
      <c r="B99" s="277"/>
      <c r="C99" s="478"/>
      <c r="D99" s="478"/>
      <c r="E99" s="277"/>
      <c r="F99" s="278"/>
      <c r="G99" s="276"/>
      <c r="H99" s="279"/>
      <c r="I99" s="480"/>
      <c r="J99" s="480"/>
      <c r="K99" s="478"/>
      <c r="L99" s="478"/>
      <c r="M99" s="478"/>
      <c r="N99" s="478"/>
      <c r="O99" s="478"/>
      <c r="P99" s="478"/>
      <c r="Q99" s="478"/>
      <c r="R99" s="478"/>
      <c r="S99" s="494"/>
      <c r="T99" s="494"/>
      <c r="Y99" s="26"/>
      <c r="Z99" s="27"/>
      <c r="AA99" s="42"/>
      <c r="AB99" s="45"/>
      <c r="AC99" s="26"/>
      <c r="AD99" s="3"/>
      <c r="AE99" s="223"/>
      <c r="AF99" s="3"/>
      <c r="AG99" s="3"/>
      <c r="AH99" s="1">
        <f t="shared" si="58"/>
        <v>0</v>
      </c>
      <c r="AI99" s="245" t="str">
        <f t="shared" si="70"/>
        <v>błąd</v>
      </c>
      <c r="AJ99" s="245" t="e">
        <f t="shared" si="73"/>
        <v>#VALUE!</v>
      </c>
      <c r="AL99" s="247" t="s">
        <v>39</v>
      </c>
      <c r="AM99" s="7" t="s">
        <v>143</v>
      </c>
      <c r="AN99" s="26"/>
      <c r="AO99" s="26"/>
      <c r="AP99" s="26"/>
      <c r="AQ99" s="26"/>
      <c r="BD99" s="184" t="s">
        <v>323</v>
      </c>
      <c r="BE99" s="184" t="s">
        <v>337</v>
      </c>
      <c r="BN99" s="61" t="s">
        <v>778</v>
      </c>
      <c r="BO99" s="63" t="s">
        <v>221</v>
      </c>
      <c r="BQ99" s="61" t="s">
        <v>778</v>
      </c>
      <c r="BR99" s="124" t="s">
        <v>961</v>
      </c>
      <c r="BW99" s="177" t="s">
        <v>25</v>
      </c>
      <c r="BX99" s="178" t="s">
        <v>1593</v>
      </c>
      <c r="CF99" s="71"/>
      <c r="CG99" s="71"/>
      <c r="CP99" s="232" t="s">
        <v>235</v>
      </c>
      <c r="CQ99" s="233" t="str">
        <f t="shared" si="75"/>
        <v>03. Grafitowy 7024</v>
      </c>
      <c r="CV99" s="184" t="s">
        <v>394</v>
      </c>
      <c r="CW99" s="114">
        <v>0.15</v>
      </c>
      <c r="CX99" s="114">
        <v>0.19</v>
      </c>
      <c r="CY99" s="3">
        <v>25</v>
      </c>
      <c r="CZ99" s="166"/>
      <c r="DA99" s="166"/>
      <c r="DC99" s="62" t="s">
        <v>937</v>
      </c>
      <c r="DD99" s="62">
        <f t="shared" si="64"/>
        <v>0</v>
      </c>
      <c r="DM99" s="157" t="s">
        <v>379</v>
      </c>
      <c r="DN99" s="62">
        <f t="shared" si="72"/>
        <v>0</v>
      </c>
      <c r="DO99" s="62"/>
      <c r="DR99" s="62"/>
      <c r="DS99" s="62"/>
      <c r="DU99" s="166"/>
    </row>
    <row r="100" spans="1:126" ht="15">
      <c r="A100" s="275"/>
      <c r="B100" s="277"/>
      <c r="C100" s="478"/>
      <c r="D100" s="478"/>
      <c r="E100" s="277"/>
      <c r="F100" s="278"/>
      <c r="G100" s="276"/>
      <c r="H100" s="279"/>
      <c r="I100" s="480"/>
      <c r="J100" s="480"/>
      <c r="K100" s="478"/>
      <c r="L100" s="478"/>
      <c r="M100" s="478"/>
      <c r="N100" s="478"/>
      <c r="O100" s="478"/>
      <c r="P100" s="478"/>
      <c r="Q100" s="478"/>
      <c r="R100" s="478"/>
      <c r="S100" s="494"/>
      <c r="T100" s="494"/>
      <c r="Z100" s="27"/>
      <c r="AA100" s="40"/>
      <c r="AB100" s="46"/>
      <c r="AC100" s="26"/>
      <c r="AD100" s="3"/>
      <c r="AE100" s="223"/>
      <c r="AF100" s="3"/>
      <c r="AG100" s="3"/>
      <c r="AH100" s="1">
        <f t="shared" si="58"/>
        <v>0</v>
      </c>
      <c r="AI100" s="245" t="str">
        <f t="shared" si="70"/>
        <v>błąd</v>
      </c>
      <c r="AJ100" s="245" t="e">
        <f t="shared" si="73"/>
        <v>#VALUE!</v>
      </c>
      <c r="AL100" s="247" t="s">
        <v>40</v>
      </c>
      <c r="AM100" s="7" t="s">
        <v>143</v>
      </c>
      <c r="AN100" s="26"/>
      <c r="AO100" s="26"/>
      <c r="AP100" s="26"/>
      <c r="AQ100" s="26"/>
      <c r="BD100" s="184" t="s">
        <v>87</v>
      </c>
      <c r="BE100" s="184" t="s">
        <v>88</v>
      </c>
      <c r="BN100" s="61" t="s">
        <v>778</v>
      </c>
      <c r="BO100" s="63" t="s">
        <v>220</v>
      </c>
      <c r="BQ100" s="61" t="s">
        <v>778</v>
      </c>
      <c r="BR100" s="124" t="s">
        <v>962</v>
      </c>
      <c r="BW100" s="177" t="s">
        <v>25</v>
      </c>
      <c r="BX100" s="178" t="s">
        <v>887</v>
      </c>
      <c r="CF100" s="71"/>
      <c r="CG100" s="71"/>
      <c r="CP100" s="232" t="s">
        <v>235</v>
      </c>
      <c r="CQ100" s="233" t="str">
        <f t="shared" si="75"/>
        <v>04. Czerwony 3009</v>
      </c>
      <c r="CV100" s="184" t="s">
        <v>395</v>
      </c>
      <c r="CW100" s="114">
        <v>0.12</v>
      </c>
      <c r="CX100" s="114">
        <v>0.16</v>
      </c>
      <c r="CY100" s="3">
        <v>25</v>
      </c>
      <c r="CZ100" s="166"/>
      <c r="DA100" s="166"/>
      <c r="DC100" s="62" t="s">
        <v>938</v>
      </c>
      <c r="DD100" s="62">
        <f t="shared" si="64"/>
        <v>0</v>
      </c>
      <c r="DM100" s="166" t="s">
        <v>1098</v>
      </c>
      <c r="DN100" s="62">
        <f t="shared" si="72"/>
        <v>0</v>
      </c>
      <c r="DO100" s="62"/>
      <c r="DR100" s="62"/>
      <c r="DS100" s="62"/>
      <c r="DU100" s="166"/>
    </row>
    <row r="101" spans="1:126" ht="15">
      <c r="A101" s="275"/>
      <c r="B101" s="280"/>
      <c r="C101" s="281"/>
      <c r="D101" s="281"/>
      <c r="E101" s="280"/>
      <c r="F101" s="281"/>
      <c r="G101" s="281"/>
      <c r="H101" s="282"/>
      <c r="I101" s="480"/>
      <c r="J101" s="480"/>
      <c r="K101" s="478"/>
      <c r="L101" s="478"/>
      <c r="M101" s="478"/>
      <c r="N101" s="478"/>
      <c r="O101" s="478"/>
      <c r="P101" s="478"/>
      <c r="Q101" s="478"/>
      <c r="R101" s="478"/>
      <c r="S101" s="494"/>
      <c r="T101" s="494"/>
      <c r="Y101" s="26"/>
      <c r="Z101" s="27"/>
      <c r="AA101" s="42"/>
      <c r="AB101" s="45"/>
      <c r="AC101" s="26"/>
      <c r="AD101" s="3"/>
      <c r="AE101" s="223"/>
      <c r="AF101" s="3"/>
      <c r="AG101" s="3"/>
      <c r="AH101" s="1">
        <f t="shared" ref="AH101:AH108" si="76">IF(E82="W - Wysoki",1,IFERROR(SEARCH(AI101,E82),0))</f>
        <v>0</v>
      </c>
      <c r="AI101" s="245" t="str">
        <f t="shared" si="70"/>
        <v>błąd</v>
      </c>
      <c r="AJ101" s="245" t="e">
        <f t="shared" ref="AJ101:AJ108" si="77">LEFT(C82,FIND(" ",C82)-1)</f>
        <v>#VALUE!</v>
      </c>
      <c r="AL101" s="247" t="s">
        <v>41</v>
      </c>
      <c r="AM101" s="7" t="s">
        <v>143</v>
      </c>
      <c r="AN101" s="26"/>
      <c r="AO101" s="26"/>
      <c r="AP101" s="26"/>
      <c r="AQ101" s="26"/>
      <c r="BD101" s="184" t="s">
        <v>96</v>
      </c>
      <c r="BE101" s="184" t="s">
        <v>338</v>
      </c>
      <c r="BQ101" s="61" t="s">
        <v>778</v>
      </c>
      <c r="BR101" s="124" t="s">
        <v>963</v>
      </c>
      <c r="BW101" s="177" t="s">
        <v>25</v>
      </c>
      <c r="BX101" s="178" t="s">
        <v>886</v>
      </c>
      <c r="CF101" s="71"/>
      <c r="CG101" s="71"/>
      <c r="CP101" s="232" t="s">
        <v>235</v>
      </c>
      <c r="CQ101" s="233" t="str">
        <f t="shared" si="75"/>
        <v>05. Zielony 6020</v>
      </c>
      <c r="CV101" s="184" t="s">
        <v>396</v>
      </c>
      <c r="CW101" s="114">
        <v>0.21</v>
      </c>
      <c r="CX101" s="114">
        <v>0.25</v>
      </c>
      <c r="CY101" s="3">
        <v>25</v>
      </c>
      <c r="CZ101" s="166"/>
      <c r="DA101" s="166"/>
      <c r="DC101" s="62" t="s">
        <v>897</v>
      </c>
      <c r="DD101" s="62">
        <f t="shared" si="64"/>
        <v>0</v>
      </c>
      <c r="DM101" s="166" t="s">
        <v>1099</v>
      </c>
      <c r="DN101" s="62">
        <f t="shared" si="72"/>
        <v>0</v>
      </c>
      <c r="DO101" s="62"/>
      <c r="DR101" s="62"/>
      <c r="DS101" s="62"/>
      <c r="DU101" s="166"/>
    </row>
    <row r="102" spans="1:126" ht="15">
      <c r="A102" s="275"/>
      <c r="B102" s="280"/>
      <c r="C102" s="281"/>
      <c r="D102" s="281"/>
      <c r="E102" s="280"/>
      <c r="F102" s="281"/>
      <c r="G102" s="281"/>
      <c r="H102" s="282"/>
      <c r="I102" s="480"/>
      <c r="J102" s="480"/>
      <c r="K102" s="478"/>
      <c r="L102" s="478"/>
      <c r="M102" s="478"/>
      <c r="N102" s="478"/>
      <c r="O102" s="478"/>
      <c r="P102" s="478"/>
      <c r="Q102" s="478"/>
      <c r="R102" s="478"/>
      <c r="S102" s="494"/>
      <c r="T102" s="494"/>
      <c r="Y102" s="26"/>
      <c r="Z102" s="27"/>
      <c r="AA102" s="40"/>
      <c r="AB102" s="46"/>
      <c r="AC102" s="26"/>
      <c r="AD102" s="3"/>
      <c r="AE102" s="223"/>
      <c r="AF102" s="3"/>
      <c r="AG102" s="3"/>
      <c r="AH102" s="1">
        <f t="shared" si="76"/>
        <v>0</v>
      </c>
      <c r="AI102" s="245" t="str">
        <f t="shared" si="70"/>
        <v>błąd</v>
      </c>
      <c r="AJ102" s="245" t="e">
        <f t="shared" si="77"/>
        <v>#VALUE!</v>
      </c>
      <c r="AL102" s="247" t="s">
        <v>42</v>
      </c>
      <c r="AM102" s="7" t="s">
        <v>143</v>
      </c>
      <c r="AN102" s="26"/>
      <c r="AO102" s="26"/>
      <c r="AP102" s="26"/>
      <c r="AQ102" s="26"/>
      <c r="BD102" s="184" t="s">
        <v>97</v>
      </c>
      <c r="BE102" s="184" t="s">
        <v>339</v>
      </c>
      <c r="BQ102" s="61" t="s">
        <v>778</v>
      </c>
      <c r="BR102" s="124" t="s">
        <v>844</v>
      </c>
      <c r="BW102" s="177" t="s">
        <v>25</v>
      </c>
      <c r="BX102" s="178" t="s">
        <v>885</v>
      </c>
      <c r="CF102" s="71"/>
      <c r="CG102" s="71"/>
      <c r="CP102" s="232" t="s">
        <v>235</v>
      </c>
      <c r="CQ102" s="233" t="str">
        <f t="shared" si="75"/>
        <v>06. Czarny 9005</v>
      </c>
      <c r="CV102" s="184" t="s">
        <v>397</v>
      </c>
      <c r="CW102" s="114">
        <v>0.32</v>
      </c>
      <c r="CX102" s="114">
        <v>0.36</v>
      </c>
      <c r="CY102" s="3">
        <v>25</v>
      </c>
      <c r="CZ102" s="166"/>
      <c r="DA102" s="166"/>
      <c r="DC102" s="62" t="s">
        <v>898</v>
      </c>
      <c r="DD102" s="62">
        <f t="shared" si="64"/>
        <v>0</v>
      </c>
      <c r="DM102" s="166" t="s">
        <v>1100</v>
      </c>
      <c r="DN102" s="62">
        <f t="shared" si="72"/>
        <v>0</v>
      </c>
      <c r="DO102" s="62"/>
      <c r="DR102" s="62"/>
      <c r="DS102" s="62"/>
      <c r="DU102" s="166"/>
    </row>
    <row r="103" spans="1:126" ht="15">
      <c r="A103" s="275"/>
      <c r="B103" s="280"/>
      <c r="C103" s="281"/>
      <c r="D103" s="281"/>
      <c r="E103" s="280"/>
      <c r="F103" s="281"/>
      <c r="G103" s="281"/>
      <c r="H103" s="282"/>
      <c r="I103" s="480"/>
      <c r="J103" s="480"/>
      <c r="K103" s="478"/>
      <c r="L103" s="478"/>
      <c r="M103" s="478"/>
      <c r="N103" s="478"/>
      <c r="O103" s="478"/>
      <c r="P103" s="478"/>
      <c r="Q103" s="478"/>
      <c r="R103" s="478"/>
      <c r="S103" s="494"/>
      <c r="T103" s="494"/>
      <c r="Y103" s="26"/>
      <c r="Z103" s="27"/>
      <c r="AA103" s="42"/>
      <c r="AB103" s="45"/>
      <c r="AC103" s="26"/>
      <c r="AD103" s="3"/>
      <c r="AE103" s="223"/>
      <c r="AF103" s="3"/>
      <c r="AG103" s="3"/>
      <c r="AH103" s="1">
        <f t="shared" si="76"/>
        <v>0</v>
      </c>
      <c r="AI103" s="245" t="str">
        <f t="shared" si="70"/>
        <v>błąd</v>
      </c>
      <c r="AJ103" s="245" t="e">
        <f t="shared" si="77"/>
        <v>#VALUE!</v>
      </c>
      <c r="AL103" s="247" t="s">
        <v>59</v>
      </c>
      <c r="AM103" s="7" t="s">
        <v>143</v>
      </c>
      <c r="AN103" s="26"/>
      <c r="AO103" s="26"/>
      <c r="AP103" s="26"/>
      <c r="AQ103" s="26"/>
      <c r="BD103" s="184" t="s">
        <v>98</v>
      </c>
      <c r="BE103" s="184" t="s">
        <v>340</v>
      </c>
      <c r="BQ103" s="61"/>
      <c r="BR103" s="62"/>
      <c r="BW103" s="177" t="s">
        <v>25</v>
      </c>
      <c r="BX103" s="143" t="s">
        <v>1532</v>
      </c>
      <c r="CF103" s="71"/>
      <c r="CG103" s="71"/>
      <c r="CP103" s="232" t="s">
        <v>235</v>
      </c>
      <c r="CQ103" s="233" t="str">
        <f t="shared" si="75"/>
        <v>07. Ceglasty 8004</v>
      </c>
      <c r="CV103" s="184" t="s">
        <v>398</v>
      </c>
      <c r="CW103" s="114">
        <v>0.2</v>
      </c>
      <c r="CX103" s="114">
        <v>0.255</v>
      </c>
      <c r="CY103" s="3">
        <v>25</v>
      </c>
      <c r="CZ103" s="166"/>
      <c r="DA103" s="166"/>
      <c r="DC103" s="62" t="s">
        <v>899</v>
      </c>
      <c r="DD103" s="62">
        <f t="shared" si="64"/>
        <v>0</v>
      </c>
      <c r="DM103" s="166" t="s">
        <v>1101</v>
      </c>
      <c r="DN103" s="62">
        <f t="shared" si="72"/>
        <v>0</v>
      </c>
      <c r="DO103" s="62"/>
      <c r="DR103" s="62"/>
      <c r="DS103" s="62"/>
      <c r="DU103" s="166"/>
    </row>
    <row r="104" spans="1:126" ht="15">
      <c r="A104" s="275"/>
      <c r="B104" s="280"/>
      <c r="C104" s="281"/>
      <c r="D104" s="281"/>
      <c r="E104" s="280"/>
      <c r="F104" s="281"/>
      <c r="G104" s="281"/>
      <c r="H104" s="282"/>
      <c r="I104" s="480"/>
      <c r="J104" s="480"/>
      <c r="K104" s="478"/>
      <c r="L104" s="478"/>
      <c r="M104" s="478"/>
      <c r="N104" s="478"/>
      <c r="O104" s="478"/>
      <c r="P104" s="478"/>
      <c r="Q104" s="478"/>
      <c r="R104" s="478"/>
      <c r="S104" s="494"/>
      <c r="T104" s="494"/>
      <c r="Y104" s="26"/>
      <c r="Z104" s="27"/>
      <c r="AA104" s="40"/>
      <c r="AB104" s="46"/>
      <c r="AC104" s="26"/>
      <c r="AD104" s="3"/>
      <c r="AE104" s="223"/>
      <c r="AF104" s="3"/>
      <c r="AG104" s="3"/>
      <c r="AH104" s="1">
        <f t="shared" si="76"/>
        <v>0</v>
      </c>
      <c r="AI104" s="245" t="str">
        <f t="shared" si="70"/>
        <v>błąd</v>
      </c>
      <c r="AJ104" s="245" t="e">
        <f t="shared" si="77"/>
        <v>#VALUE!</v>
      </c>
      <c r="AL104" s="247" t="s">
        <v>72</v>
      </c>
      <c r="AM104" s="7" t="s">
        <v>143</v>
      </c>
      <c r="AN104" s="26"/>
      <c r="AO104" s="26"/>
      <c r="AP104" s="26"/>
      <c r="AQ104" s="26"/>
      <c r="BD104" s="184" t="s">
        <v>89</v>
      </c>
      <c r="BE104" s="184" t="s">
        <v>90</v>
      </c>
      <c r="BN104" s="61" t="s">
        <v>779</v>
      </c>
      <c r="BQ104" s="61" t="s">
        <v>779</v>
      </c>
      <c r="BR104" s="62"/>
      <c r="BW104" s="177" t="s">
        <v>25</v>
      </c>
      <c r="BX104" s="143" t="s">
        <v>1533</v>
      </c>
      <c r="CF104" s="71"/>
      <c r="CG104" s="71"/>
      <c r="CP104" s="232" t="s">
        <v>235</v>
      </c>
      <c r="CQ104" s="233" t="str">
        <f t="shared" si="75"/>
        <v>08. Antracyt 7021</v>
      </c>
      <c r="CR104" s="57"/>
      <c r="CV104" s="184" t="s">
        <v>324</v>
      </c>
      <c r="CW104" s="114">
        <v>0.35</v>
      </c>
      <c r="CX104" s="114">
        <v>0.41</v>
      </c>
      <c r="CY104" s="3">
        <v>25</v>
      </c>
      <c r="CZ104" s="166"/>
      <c r="DA104" s="166"/>
      <c r="DC104" s="62" t="s">
        <v>900</v>
      </c>
      <c r="DD104" s="62">
        <f t="shared" si="64"/>
        <v>0</v>
      </c>
      <c r="DM104" s="166" t="s">
        <v>1102</v>
      </c>
      <c r="DN104" s="62">
        <f t="shared" si="72"/>
        <v>0</v>
      </c>
      <c r="DO104" s="62"/>
      <c r="DR104" s="163"/>
      <c r="DS104" s="163"/>
      <c r="DU104" s="166"/>
    </row>
    <row r="105" spans="1:126" ht="15">
      <c r="A105" s="275"/>
      <c r="B105" s="280"/>
      <c r="C105" s="281"/>
      <c r="D105" s="281"/>
      <c r="E105" s="280"/>
      <c r="F105" s="281"/>
      <c r="G105" s="281"/>
      <c r="H105" s="282"/>
      <c r="I105" s="480"/>
      <c r="J105" s="480"/>
      <c r="K105" s="478"/>
      <c r="L105" s="478"/>
      <c r="M105" s="478"/>
      <c r="N105" s="478"/>
      <c r="O105" s="478"/>
      <c r="P105" s="478"/>
      <c r="Q105" s="478"/>
      <c r="R105" s="478"/>
      <c r="S105" s="494"/>
      <c r="T105" s="494"/>
      <c r="Y105" s="26"/>
      <c r="Z105" s="27"/>
      <c r="AA105" s="42"/>
      <c r="AB105" s="45"/>
      <c r="AC105" s="26"/>
      <c r="AD105" s="3"/>
      <c r="AE105" s="223"/>
      <c r="AF105" s="3"/>
      <c r="AG105" s="3"/>
      <c r="AH105" s="1">
        <f t="shared" si="76"/>
        <v>0</v>
      </c>
      <c r="AI105" s="245" t="str">
        <f t="shared" si="70"/>
        <v>błąd</v>
      </c>
      <c r="AJ105" s="245" t="e">
        <f t="shared" si="77"/>
        <v>#VALUE!</v>
      </c>
      <c r="AL105" s="247" t="s">
        <v>68</v>
      </c>
      <c r="AM105" s="7" t="s">
        <v>143</v>
      </c>
      <c r="AN105" s="26"/>
      <c r="AO105" s="26"/>
      <c r="AP105" s="26"/>
      <c r="AQ105" s="26"/>
      <c r="BD105" s="188" t="s">
        <v>327</v>
      </c>
      <c r="BE105" s="188" t="s">
        <v>341</v>
      </c>
      <c r="BN105" s="61" t="s">
        <v>779</v>
      </c>
      <c r="BO105" s="123" t="s">
        <v>823</v>
      </c>
      <c r="BQ105" s="61" t="s">
        <v>779</v>
      </c>
      <c r="BR105" s="121" t="s">
        <v>821</v>
      </c>
      <c r="BW105" s="177" t="s">
        <v>25</v>
      </c>
      <c r="BX105" s="178" t="s">
        <v>1349</v>
      </c>
      <c r="CF105" s="71"/>
      <c r="CG105" s="71"/>
      <c r="CP105" s="234"/>
      <c r="CQ105" s="235"/>
      <c r="CV105" s="184" t="s">
        <v>325</v>
      </c>
      <c r="CW105" s="114">
        <v>0.45</v>
      </c>
      <c r="CX105" s="114">
        <v>0.51</v>
      </c>
      <c r="CZ105" s="166"/>
      <c r="DA105" s="166"/>
      <c r="DC105" s="62" t="s">
        <v>901</v>
      </c>
      <c r="DD105" s="62">
        <f t="shared" si="64"/>
        <v>0</v>
      </c>
      <c r="DM105" s="166" t="s">
        <v>1103</v>
      </c>
      <c r="DN105" s="62">
        <f t="shared" si="72"/>
        <v>0</v>
      </c>
      <c r="DR105" s="62"/>
      <c r="DS105" s="62"/>
      <c r="DU105" s="166"/>
    </row>
    <row r="106" spans="1:126" ht="15">
      <c r="A106" s="275"/>
      <c r="B106" s="280"/>
      <c r="C106" s="281"/>
      <c r="D106" s="281"/>
      <c r="E106" s="280"/>
      <c r="F106" s="281"/>
      <c r="G106" s="281"/>
      <c r="H106" s="282"/>
      <c r="I106" s="480"/>
      <c r="J106" s="480"/>
      <c r="K106" s="478"/>
      <c r="L106" s="478"/>
      <c r="M106" s="478"/>
      <c r="N106" s="478"/>
      <c r="O106" s="478"/>
      <c r="P106" s="478"/>
      <c r="Q106" s="478"/>
      <c r="R106" s="478"/>
      <c r="S106" s="494"/>
      <c r="T106" s="494"/>
      <c r="Y106" s="26"/>
      <c r="Z106" s="27"/>
      <c r="AA106" s="40"/>
      <c r="AB106" s="46"/>
      <c r="AC106" s="26"/>
      <c r="AD106" s="3"/>
      <c r="AE106" s="223"/>
      <c r="AF106" s="3"/>
      <c r="AG106" s="3"/>
      <c r="AH106" s="1">
        <f t="shared" si="76"/>
        <v>0</v>
      </c>
      <c r="AI106" s="245" t="str">
        <f t="shared" si="70"/>
        <v>błąd</v>
      </c>
      <c r="AJ106" s="245" t="e">
        <f t="shared" si="77"/>
        <v>#VALUE!</v>
      </c>
      <c r="AL106" s="247" t="s">
        <v>61</v>
      </c>
      <c r="AM106" s="7" t="s">
        <v>143</v>
      </c>
      <c r="AN106" s="26"/>
      <c r="AO106" s="26"/>
      <c r="AP106" s="26"/>
      <c r="AQ106" s="26"/>
      <c r="BD106" s="184" t="s">
        <v>91</v>
      </c>
      <c r="BE106" s="184" t="s">
        <v>92</v>
      </c>
      <c r="BN106" s="61" t="s">
        <v>779</v>
      </c>
      <c r="BQ106" s="61" t="s">
        <v>779</v>
      </c>
      <c r="BR106" s="62"/>
      <c r="BW106" s="177" t="s">
        <v>25</v>
      </c>
      <c r="BX106" s="178" t="s">
        <v>1350</v>
      </c>
      <c r="CF106" s="71"/>
      <c r="CG106" s="71"/>
      <c r="CP106" s="232" t="s">
        <v>236</v>
      </c>
      <c r="CQ106" s="233" t="str">
        <f t="shared" ref="CQ106:CQ112" si="78">CC8</f>
        <v>02. Brązowy 8017</v>
      </c>
      <c r="CV106" s="184" t="s">
        <v>973</v>
      </c>
      <c r="CW106" s="114">
        <v>0.52</v>
      </c>
      <c r="CX106" s="114">
        <v>0.66</v>
      </c>
      <c r="CZ106" s="166"/>
      <c r="DA106" s="166"/>
      <c r="DC106" s="62" t="s">
        <v>940</v>
      </c>
      <c r="DD106" s="62">
        <f t="shared" si="64"/>
        <v>0</v>
      </c>
      <c r="DM106" s="62" t="s">
        <v>1344</v>
      </c>
      <c r="DN106" s="62">
        <f t="shared" si="72"/>
        <v>0</v>
      </c>
      <c r="DR106" s="62"/>
      <c r="DS106" s="62"/>
      <c r="DU106" s="166"/>
    </row>
    <row r="107" spans="1:126" ht="15">
      <c r="A107" s="275"/>
      <c r="B107" s="280"/>
      <c r="C107" s="281"/>
      <c r="D107" s="281"/>
      <c r="E107" s="280"/>
      <c r="F107" s="281"/>
      <c r="G107" s="281"/>
      <c r="H107" s="282"/>
      <c r="I107" s="480"/>
      <c r="J107" s="480"/>
      <c r="K107" s="478"/>
      <c r="L107" s="478"/>
      <c r="M107" s="478"/>
      <c r="N107" s="478"/>
      <c r="O107" s="478"/>
      <c r="P107" s="478"/>
      <c r="Q107" s="478"/>
      <c r="R107" s="478"/>
      <c r="S107" s="494"/>
      <c r="T107" s="494"/>
      <c r="Y107" s="26"/>
      <c r="Z107" s="27"/>
      <c r="AA107" s="42"/>
      <c r="AB107" s="45"/>
      <c r="AC107" s="26"/>
      <c r="AD107" s="3"/>
      <c r="AE107" s="223"/>
      <c r="AF107" s="3"/>
      <c r="AG107" s="3"/>
      <c r="AH107" s="1">
        <f t="shared" si="76"/>
        <v>0</v>
      </c>
      <c r="AI107" s="245" t="str">
        <f t="shared" si="70"/>
        <v>błąd</v>
      </c>
      <c r="AJ107" s="245" t="e">
        <f t="shared" si="77"/>
        <v>#VALUE!</v>
      </c>
      <c r="AL107" s="247"/>
      <c r="AM107" s="7"/>
      <c r="AN107" s="26"/>
      <c r="AO107" s="26"/>
      <c r="AP107" s="26"/>
      <c r="AQ107" s="26"/>
      <c r="BD107" s="184" t="s">
        <v>328</v>
      </c>
      <c r="BE107" s="184" t="s">
        <v>343</v>
      </c>
      <c r="BN107" s="61" t="s">
        <v>779</v>
      </c>
      <c r="BO107" s="124" t="s">
        <v>845</v>
      </c>
      <c r="BQ107" s="61" t="s">
        <v>779</v>
      </c>
      <c r="BR107" s="62" t="s">
        <v>219</v>
      </c>
      <c r="CF107" s="71"/>
      <c r="CG107" s="71"/>
      <c r="CP107" s="232" t="s">
        <v>236</v>
      </c>
      <c r="CQ107" s="233" t="str">
        <f t="shared" si="78"/>
        <v>03. Grafitowy 7024</v>
      </c>
      <c r="CV107" s="184" t="s">
        <v>974</v>
      </c>
      <c r="CW107" s="114">
        <v>0.6</v>
      </c>
      <c r="CX107" s="114">
        <v>0.75</v>
      </c>
      <c r="CZ107" s="166"/>
      <c r="DA107" s="166"/>
      <c r="DC107" s="62" t="s">
        <v>941</v>
      </c>
      <c r="DD107" s="62">
        <f t="shared" si="64"/>
        <v>0</v>
      </c>
      <c r="DM107" s="62" t="s">
        <v>1343</v>
      </c>
      <c r="DN107" s="62">
        <f t="shared" si="72"/>
        <v>0</v>
      </c>
      <c r="DR107" s="62"/>
      <c r="DS107" s="62"/>
      <c r="DU107" s="166"/>
    </row>
    <row r="108" spans="1:126" ht="15">
      <c r="A108" s="275"/>
      <c r="B108" s="280"/>
      <c r="C108" s="281"/>
      <c r="D108" s="281"/>
      <c r="E108" s="280"/>
      <c r="F108" s="281"/>
      <c r="G108" s="281"/>
      <c r="H108" s="282"/>
      <c r="I108" s="480"/>
      <c r="J108" s="480"/>
      <c r="K108" s="478"/>
      <c r="L108" s="478"/>
      <c r="M108" s="478"/>
      <c r="N108" s="478"/>
      <c r="O108" s="478"/>
      <c r="P108" s="478"/>
      <c r="Q108" s="478"/>
      <c r="R108" s="478"/>
      <c r="S108" s="494"/>
      <c r="T108" s="494"/>
      <c r="Y108" s="26"/>
      <c r="Z108" s="27"/>
      <c r="AA108" s="40"/>
      <c r="AB108" s="46"/>
      <c r="AC108" s="26"/>
      <c r="AD108" s="3"/>
      <c r="AE108" s="223"/>
      <c r="AF108" s="3"/>
      <c r="AG108" s="3"/>
      <c r="AH108" s="1">
        <f t="shared" si="76"/>
        <v>0</v>
      </c>
      <c r="AI108" s="245" t="str">
        <f t="shared" si="70"/>
        <v>błąd</v>
      </c>
      <c r="AJ108" s="245" t="e">
        <f t="shared" si="77"/>
        <v>#VALUE!</v>
      </c>
      <c r="AL108" s="247"/>
      <c r="AM108" s="7"/>
      <c r="AN108" s="26"/>
      <c r="AO108" s="26"/>
      <c r="AP108" s="26"/>
      <c r="AQ108" s="26"/>
      <c r="BD108" s="184" t="s">
        <v>329</v>
      </c>
      <c r="BE108" s="184" t="s">
        <v>342</v>
      </c>
      <c r="BN108" s="61" t="s">
        <v>779</v>
      </c>
      <c r="BO108" s="124" t="s">
        <v>846</v>
      </c>
      <c r="BQ108" s="61" t="s">
        <v>779</v>
      </c>
      <c r="BR108" s="62" t="s">
        <v>218</v>
      </c>
      <c r="CF108" s="71"/>
      <c r="CG108" s="71"/>
      <c r="CP108" s="232" t="s">
        <v>236</v>
      </c>
      <c r="CQ108" s="233" t="str">
        <f t="shared" si="78"/>
        <v>04. Czerwony 3009</v>
      </c>
      <c r="CV108" s="114" t="s">
        <v>320</v>
      </c>
      <c r="CW108" s="114">
        <v>1.1499999999999999</v>
      </c>
      <c r="CX108" s="185">
        <v>1.1499999999999999</v>
      </c>
      <c r="CY108" s="3">
        <v>12</v>
      </c>
      <c r="CZ108" s="166"/>
      <c r="DA108" s="166"/>
      <c r="DC108" s="62" t="s">
        <v>942</v>
      </c>
      <c r="DD108" s="62">
        <f t="shared" si="64"/>
        <v>0</v>
      </c>
      <c r="DM108" s="62" t="s">
        <v>1341</v>
      </c>
      <c r="DN108" s="62">
        <f t="shared" si="72"/>
        <v>0</v>
      </c>
      <c r="DR108" s="62"/>
      <c r="DS108" s="62"/>
      <c r="DT108" s="57"/>
      <c r="DU108" s="166"/>
    </row>
    <row r="109" spans="1:126" ht="15">
      <c r="A109" s="283"/>
      <c r="B109" s="280"/>
      <c r="C109" s="281"/>
      <c r="D109" s="281"/>
      <c r="E109" s="280"/>
      <c r="F109" s="281"/>
      <c r="G109" s="26"/>
      <c r="H109" s="282"/>
      <c r="I109" s="281"/>
      <c r="J109" s="281"/>
      <c r="K109" s="281"/>
      <c r="L109" s="281"/>
      <c r="M109" s="281"/>
      <c r="N109" s="281"/>
      <c r="O109" s="282"/>
      <c r="P109" s="281"/>
      <c r="Q109" s="280"/>
      <c r="R109" s="281"/>
      <c r="S109" s="281"/>
      <c r="T109" s="282"/>
      <c r="Y109" s="26"/>
      <c r="Z109" s="27"/>
      <c r="AA109" s="26"/>
      <c r="AB109" s="28"/>
      <c r="AC109" s="26"/>
      <c r="AD109" s="26"/>
      <c r="AE109" s="15"/>
      <c r="AF109" s="26"/>
      <c r="AG109" s="3"/>
      <c r="AI109" s="7"/>
      <c r="AL109" s="247"/>
      <c r="AM109" s="7"/>
      <c r="AN109" s="26"/>
      <c r="AO109" s="26"/>
      <c r="AP109" s="26"/>
      <c r="AQ109" s="26"/>
      <c r="BD109" s="184" t="s">
        <v>103</v>
      </c>
      <c r="BE109" s="184" t="s">
        <v>344</v>
      </c>
      <c r="BN109" s="61" t="s">
        <v>779</v>
      </c>
      <c r="BO109" s="124" t="s">
        <v>847</v>
      </c>
      <c r="BQ109" s="61" t="s">
        <v>779</v>
      </c>
      <c r="BR109" s="62" t="s">
        <v>217</v>
      </c>
      <c r="BW109" s="180" t="s">
        <v>27</v>
      </c>
      <c r="BX109" s="181" t="s">
        <v>878</v>
      </c>
      <c r="CP109" s="232" t="s">
        <v>236</v>
      </c>
      <c r="CQ109" s="233" t="str">
        <f t="shared" si="78"/>
        <v>05. Zielony 6020</v>
      </c>
      <c r="CV109" s="114" t="s">
        <v>322</v>
      </c>
      <c r="CW109" s="114">
        <v>1.1499999999999999</v>
      </c>
      <c r="CX109" s="185">
        <v>1.1499999999999999</v>
      </c>
      <c r="DC109" s="62" t="s">
        <v>943</v>
      </c>
      <c r="DD109" s="62">
        <f t="shared" si="64"/>
        <v>0</v>
      </c>
      <c r="DM109" s="62" t="s">
        <v>1342</v>
      </c>
      <c r="DN109" s="62">
        <f t="shared" si="72"/>
        <v>0</v>
      </c>
      <c r="DR109" s="62">
        <f>SUM(DT9:DT108)</f>
        <v>0</v>
      </c>
      <c r="DS109" s="62">
        <f>SUM(DU9:DU108)</f>
        <v>0</v>
      </c>
    </row>
    <row r="110" spans="1:126" ht="15">
      <c r="A110" s="282"/>
      <c r="B110" s="280"/>
      <c r="C110" s="281"/>
      <c r="D110" s="281"/>
      <c r="E110" s="280"/>
      <c r="F110" s="281"/>
      <c r="G110" s="281"/>
      <c r="H110" s="282"/>
      <c r="I110" s="281"/>
      <c r="J110" s="281"/>
      <c r="K110" s="281"/>
      <c r="L110" s="281"/>
      <c r="M110" s="281"/>
      <c r="N110" s="281"/>
      <c r="O110" s="282"/>
      <c r="P110" s="281"/>
      <c r="Q110" s="280"/>
      <c r="R110" s="281"/>
      <c r="S110" s="281"/>
      <c r="T110" s="282"/>
      <c r="Y110" s="26"/>
      <c r="Z110" s="27"/>
      <c r="AA110" s="26"/>
      <c r="AB110" s="28"/>
      <c r="AC110" s="26"/>
      <c r="AD110" s="26"/>
      <c r="AE110" s="27"/>
      <c r="AF110" s="26"/>
      <c r="AG110" s="3"/>
      <c r="AI110" s="7"/>
      <c r="AL110" s="247"/>
      <c r="AM110" s="7"/>
      <c r="AN110" s="26"/>
      <c r="AO110" s="26"/>
      <c r="AP110" s="26"/>
      <c r="AQ110" s="26"/>
      <c r="BD110" s="184" t="s">
        <v>102</v>
      </c>
      <c r="BE110" s="184" t="s">
        <v>345</v>
      </c>
      <c r="BL110" s="62"/>
      <c r="BN110" s="61" t="s">
        <v>779</v>
      </c>
      <c r="BO110" s="124" t="s">
        <v>848</v>
      </c>
      <c r="BQ110" s="61" t="s">
        <v>779</v>
      </c>
      <c r="BR110" s="62"/>
      <c r="BW110" s="180" t="s">
        <v>27</v>
      </c>
      <c r="BX110" s="181" t="s">
        <v>879</v>
      </c>
      <c r="CP110" s="232" t="s">
        <v>236</v>
      </c>
      <c r="CQ110" s="233" t="str">
        <f t="shared" si="78"/>
        <v>06. Czarny 9005</v>
      </c>
      <c r="CV110" s="114" t="s">
        <v>321</v>
      </c>
      <c r="CW110" s="114">
        <v>1.1499999999999999</v>
      </c>
      <c r="CX110" s="185">
        <v>1.1499999999999999</v>
      </c>
      <c r="DC110" s="62" t="s">
        <v>947</v>
      </c>
      <c r="DD110" s="62">
        <f t="shared" si="64"/>
        <v>0</v>
      </c>
      <c r="DM110" s="62" t="s">
        <v>1340</v>
      </c>
      <c r="DN110" s="62">
        <f t="shared" si="72"/>
        <v>0</v>
      </c>
    </row>
    <row r="111" spans="1:126" ht="15">
      <c r="A111" s="282"/>
      <c r="B111" s="280"/>
      <c r="C111" s="281"/>
      <c r="D111" s="281"/>
      <c r="E111" s="280"/>
      <c r="F111" s="281"/>
      <c r="G111" s="281"/>
      <c r="H111" s="282"/>
      <c r="I111" s="281"/>
      <c r="J111" s="281"/>
      <c r="K111" s="281"/>
      <c r="L111" s="281"/>
      <c r="M111" s="281"/>
      <c r="N111" s="281"/>
      <c r="O111" s="282"/>
      <c r="P111" s="281"/>
      <c r="Q111" s="280"/>
      <c r="R111" s="281"/>
      <c r="S111" s="281"/>
      <c r="T111" s="282"/>
      <c r="Y111" s="26"/>
      <c r="Z111" s="27"/>
      <c r="AA111" s="26"/>
      <c r="AB111" s="28"/>
      <c r="AC111" s="26"/>
      <c r="AD111" s="26"/>
      <c r="AE111" s="27"/>
      <c r="AF111" s="26"/>
      <c r="AG111" s="3"/>
      <c r="AI111" s="7"/>
      <c r="AL111" s="247"/>
      <c r="AM111" s="7"/>
      <c r="AN111" s="26"/>
      <c r="AO111" s="26"/>
      <c r="AP111" s="26"/>
      <c r="AQ111" s="26"/>
      <c r="BD111" s="184" t="s">
        <v>1118</v>
      </c>
      <c r="BE111" s="184" t="s">
        <v>1119</v>
      </c>
      <c r="BN111" s="61" t="s">
        <v>779</v>
      </c>
      <c r="BO111" s="124" t="s">
        <v>849</v>
      </c>
      <c r="BQ111" s="61" t="s">
        <v>779</v>
      </c>
      <c r="BR111" s="122" t="s">
        <v>822</v>
      </c>
      <c r="BW111" s="180" t="s">
        <v>27</v>
      </c>
      <c r="BX111" s="181" t="s">
        <v>880</v>
      </c>
      <c r="CP111" s="232" t="s">
        <v>236</v>
      </c>
      <c r="CQ111" s="233" t="str">
        <f t="shared" si="78"/>
        <v>07. Ceglasty 8004</v>
      </c>
      <c r="CV111" s="114" t="s">
        <v>323</v>
      </c>
      <c r="CW111" s="114">
        <v>1.1499999999999999</v>
      </c>
      <c r="CX111" s="185">
        <v>1.1499999999999999</v>
      </c>
      <c r="DC111" s="62" t="s">
        <v>951</v>
      </c>
      <c r="DD111" s="62">
        <f t="shared" si="64"/>
        <v>0</v>
      </c>
      <c r="DM111" s="62" t="s">
        <v>1212</v>
      </c>
      <c r="DN111" s="62">
        <f t="shared" si="72"/>
        <v>0</v>
      </c>
    </row>
    <row r="112" spans="1:126" ht="15">
      <c r="A112" s="282"/>
      <c r="B112" s="280"/>
      <c r="C112" s="281"/>
      <c r="D112" s="281"/>
      <c r="E112" s="280"/>
      <c r="F112" s="281"/>
      <c r="G112" s="281"/>
      <c r="H112" s="282"/>
      <c r="I112" s="281"/>
      <c r="J112" s="281"/>
      <c r="K112" s="281"/>
      <c r="L112" s="281"/>
      <c r="M112" s="281"/>
      <c r="N112" s="281"/>
      <c r="O112" s="282"/>
      <c r="P112" s="281"/>
      <c r="Q112" s="280"/>
      <c r="R112" s="281"/>
      <c r="S112" s="281"/>
      <c r="T112" s="282"/>
      <c r="Y112" s="26"/>
      <c r="Z112" s="27"/>
      <c r="AA112" s="26"/>
      <c r="AB112" s="28"/>
      <c r="AC112" s="26"/>
      <c r="AD112" s="26"/>
      <c r="AE112" s="27"/>
      <c r="AF112" s="26"/>
      <c r="AG112" s="3"/>
      <c r="AI112" s="7"/>
      <c r="AL112" s="247" t="s">
        <v>907</v>
      </c>
      <c r="AM112" s="7" t="s">
        <v>144</v>
      </c>
      <c r="AN112" s="26"/>
      <c r="AO112" s="26"/>
      <c r="AP112" s="26"/>
      <c r="AQ112" s="26"/>
      <c r="BD112" s="184" t="s">
        <v>1120</v>
      </c>
      <c r="BE112" s="184" t="s">
        <v>1121</v>
      </c>
      <c r="BN112" s="61" t="s">
        <v>779</v>
      </c>
      <c r="BO112" s="124" t="s">
        <v>1358</v>
      </c>
      <c r="BQ112" s="61" t="s">
        <v>779</v>
      </c>
      <c r="BR112" s="62"/>
      <c r="BW112" s="180" t="s">
        <v>27</v>
      </c>
      <c r="BX112" s="181" t="s">
        <v>881</v>
      </c>
      <c r="CP112" s="232" t="s">
        <v>236</v>
      </c>
      <c r="CQ112" s="233" t="str">
        <f t="shared" si="78"/>
        <v>08. Antracyt 7021</v>
      </c>
      <c r="CV112" s="114" t="s">
        <v>366</v>
      </c>
      <c r="CW112" s="114">
        <v>0.19</v>
      </c>
      <c r="CX112" s="114">
        <v>0.21</v>
      </c>
      <c r="CY112" s="3">
        <v>12</v>
      </c>
      <c r="DC112" s="62" t="s">
        <v>935</v>
      </c>
      <c r="DD112" s="62">
        <f t="shared" si="64"/>
        <v>0</v>
      </c>
      <c r="DM112" s="62" t="s">
        <v>1213</v>
      </c>
      <c r="DN112" s="62">
        <f t="shared" si="72"/>
        <v>0</v>
      </c>
    </row>
    <row r="113" spans="1:118" ht="15">
      <c r="A113" s="282"/>
      <c r="B113" s="280"/>
      <c r="C113" s="281"/>
      <c r="D113" s="281"/>
      <c r="E113" s="280"/>
      <c r="F113" s="281"/>
      <c r="G113" s="281"/>
      <c r="H113" s="282"/>
      <c r="I113" s="281"/>
      <c r="J113" s="281"/>
      <c r="K113" s="281"/>
      <c r="L113" s="281"/>
      <c r="M113" s="281"/>
      <c r="N113" s="281"/>
      <c r="O113" s="282"/>
      <c r="P113" s="281"/>
      <c r="Q113" s="280"/>
      <c r="R113" s="281"/>
      <c r="S113" s="281"/>
      <c r="T113" s="282"/>
      <c r="Y113" s="26"/>
      <c r="Z113" s="27"/>
      <c r="AA113" s="26"/>
      <c r="AB113" s="28"/>
      <c r="AC113" s="26"/>
      <c r="AD113" s="26"/>
      <c r="AE113" s="27"/>
      <c r="AF113" s="26"/>
      <c r="AG113" s="3"/>
      <c r="AI113" s="7"/>
      <c r="AL113" s="247" t="s">
        <v>908</v>
      </c>
      <c r="AM113" s="7" t="s">
        <v>144</v>
      </c>
      <c r="AN113" s="26"/>
      <c r="AO113" s="26"/>
      <c r="AP113" s="26"/>
      <c r="AQ113" s="26"/>
      <c r="BD113" s="184" t="s">
        <v>1122</v>
      </c>
      <c r="BE113" s="184" t="s">
        <v>1123</v>
      </c>
      <c r="BN113" s="61" t="s">
        <v>779</v>
      </c>
      <c r="BO113" s="124" t="s">
        <v>1359</v>
      </c>
      <c r="BQ113" s="61" t="s">
        <v>779</v>
      </c>
      <c r="BR113" s="62" t="s">
        <v>204</v>
      </c>
      <c r="BW113" s="180" t="s">
        <v>27</v>
      </c>
      <c r="BX113" s="181" t="s">
        <v>883</v>
      </c>
      <c r="CP113" s="232" t="s">
        <v>236</v>
      </c>
      <c r="CQ113" s="233" t="str">
        <f>CC16</f>
        <v>10. Brązowy 8019</v>
      </c>
      <c r="CV113" s="114" t="s">
        <v>349</v>
      </c>
      <c r="CW113" s="114">
        <v>0.2</v>
      </c>
      <c r="CX113" s="114">
        <v>0.22</v>
      </c>
      <c r="DC113" s="62" t="s">
        <v>939</v>
      </c>
      <c r="DD113" s="62">
        <f t="shared" si="64"/>
        <v>0</v>
      </c>
      <c r="DM113" s="62" t="s">
        <v>1339</v>
      </c>
      <c r="DN113" s="62">
        <f t="shared" si="72"/>
        <v>0</v>
      </c>
    </row>
    <row r="114" spans="1:118" ht="15">
      <c r="A114" s="282"/>
      <c r="B114" s="280"/>
      <c r="C114" s="281"/>
      <c r="D114" s="281"/>
      <c r="E114" s="280"/>
      <c r="F114" s="281"/>
      <c r="G114" s="281"/>
      <c r="H114" s="282"/>
      <c r="I114" s="281"/>
      <c r="J114" s="281"/>
      <c r="K114" s="281"/>
      <c r="L114" s="281"/>
      <c r="M114" s="281"/>
      <c r="N114" s="281"/>
      <c r="O114" s="282"/>
      <c r="P114" s="281"/>
      <c r="Q114" s="280"/>
      <c r="R114" s="281"/>
      <c r="S114" s="281"/>
      <c r="T114" s="282"/>
      <c r="Y114" s="26"/>
      <c r="Z114" s="27"/>
      <c r="AA114" s="26"/>
      <c r="AB114" s="28"/>
      <c r="AC114" s="26"/>
      <c r="AD114" s="26"/>
      <c r="AE114" s="27"/>
      <c r="AF114" s="26"/>
      <c r="AG114" s="3"/>
      <c r="AI114" s="7"/>
      <c r="AL114" s="247" t="s">
        <v>909</v>
      </c>
      <c r="AM114" s="7" t="s">
        <v>144</v>
      </c>
      <c r="AN114" s="26"/>
      <c r="AO114" s="26"/>
      <c r="AP114" s="26"/>
      <c r="AQ114" s="26"/>
      <c r="BD114" s="184" t="s">
        <v>1124</v>
      </c>
      <c r="BE114" s="184" t="s">
        <v>1123</v>
      </c>
      <c r="BN114" s="61" t="s">
        <v>779</v>
      </c>
      <c r="BO114" s="124" t="s">
        <v>964</v>
      </c>
      <c r="BQ114" s="61" t="s">
        <v>779</v>
      </c>
      <c r="BR114" s="62" t="s">
        <v>203</v>
      </c>
      <c r="BW114" s="180" t="s">
        <v>27</v>
      </c>
      <c r="BX114" s="181" t="s">
        <v>884</v>
      </c>
      <c r="CP114" s="232"/>
      <c r="CQ114" s="166"/>
      <c r="CR114" s="57"/>
      <c r="CV114" s="114" t="s">
        <v>87</v>
      </c>
      <c r="CW114" s="114">
        <v>0.22</v>
      </c>
      <c r="CX114" s="114">
        <v>0.27500000000000002</v>
      </c>
      <c r="DC114" s="62" t="s">
        <v>1356</v>
      </c>
      <c r="DD114" s="62">
        <f t="shared" si="64"/>
        <v>0</v>
      </c>
      <c r="DM114" s="62" t="s">
        <v>1337</v>
      </c>
      <c r="DN114" s="62">
        <f t="shared" si="72"/>
        <v>0</v>
      </c>
    </row>
    <row r="115" spans="1:118" ht="15">
      <c r="A115" s="282"/>
      <c r="B115" s="280"/>
      <c r="C115" s="281"/>
      <c r="D115" s="281"/>
      <c r="E115" s="280"/>
      <c r="F115" s="281"/>
      <c r="G115" s="281"/>
      <c r="H115" s="282"/>
      <c r="I115" s="281"/>
      <c r="J115" s="281"/>
      <c r="K115" s="281"/>
      <c r="L115" s="281"/>
      <c r="M115" s="281"/>
      <c r="N115" s="281"/>
      <c r="O115" s="282"/>
      <c r="P115" s="281"/>
      <c r="Q115" s="280"/>
      <c r="R115" s="281"/>
      <c r="S115" s="281"/>
      <c r="T115" s="282"/>
      <c r="Y115" s="26"/>
      <c r="Z115" s="27"/>
      <c r="AA115" s="26"/>
      <c r="AB115" s="28"/>
      <c r="AC115" s="26"/>
      <c r="AD115" s="26"/>
      <c r="AE115" s="27"/>
      <c r="AF115" s="26"/>
      <c r="AG115" s="3"/>
      <c r="AI115" s="7"/>
      <c r="AL115" s="247" t="s">
        <v>910</v>
      </c>
      <c r="AM115" s="7" t="s">
        <v>144</v>
      </c>
      <c r="AN115" s="26"/>
      <c r="AO115" s="26"/>
      <c r="AP115" s="26"/>
      <c r="AQ115" s="26"/>
      <c r="BD115" s="184" t="s">
        <v>1125</v>
      </c>
      <c r="BE115" s="184" t="s">
        <v>1123</v>
      </c>
      <c r="BN115" s="61" t="s">
        <v>779</v>
      </c>
      <c r="BO115" s="124" t="s">
        <v>965</v>
      </c>
      <c r="BQ115" s="61" t="s">
        <v>779</v>
      </c>
      <c r="BR115" s="62" t="s">
        <v>202</v>
      </c>
      <c r="BW115" s="180" t="s">
        <v>27</v>
      </c>
      <c r="BX115" s="181" t="s">
        <v>896</v>
      </c>
      <c r="CP115" s="234"/>
      <c r="CQ115" s="235"/>
      <c r="CV115" s="114" t="s">
        <v>96</v>
      </c>
      <c r="CW115" s="114">
        <v>7.0000000000000007E-2</v>
      </c>
      <c r="CX115" s="114">
        <v>0.08</v>
      </c>
      <c r="DC115" s="62" t="s">
        <v>1357</v>
      </c>
      <c r="DD115" s="62">
        <f t="shared" si="64"/>
        <v>0</v>
      </c>
      <c r="DM115" s="62" t="s">
        <v>1338</v>
      </c>
      <c r="DN115" s="62">
        <f t="shared" si="72"/>
        <v>0</v>
      </c>
    </row>
    <row r="116" spans="1:118" ht="15">
      <c r="A116" s="282"/>
      <c r="B116" s="280"/>
      <c r="C116" s="281"/>
      <c r="D116" s="281"/>
      <c r="E116" s="280"/>
      <c r="F116" s="281"/>
      <c r="G116" s="281"/>
      <c r="H116" s="282"/>
      <c r="I116" s="281"/>
      <c r="J116" s="281"/>
      <c r="K116" s="281"/>
      <c r="L116" s="281"/>
      <c r="M116" s="281"/>
      <c r="N116" s="281"/>
      <c r="O116" s="282"/>
      <c r="P116" s="281"/>
      <c r="Q116" s="280"/>
      <c r="R116" s="281"/>
      <c r="S116" s="281"/>
      <c r="T116" s="282"/>
      <c r="U116" s="3"/>
      <c r="V116" s="3"/>
      <c r="W116" s="3"/>
      <c r="X116" s="3"/>
      <c r="Y116" s="26"/>
      <c r="Z116" s="27"/>
      <c r="AA116" s="26"/>
      <c r="AB116" s="28"/>
      <c r="AC116" s="26"/>
      <c r="AD116" s="26"/>
      <c r="AE116" s="27"/>
      <c r="AF116" s="26"/>
      <c r="AG116" s="3"/>
      <c r="AI116" s="26"/>
      <c r="AL116" s="247" t="s">
        <v>911</v>
      </c>
      <c r="AM116" s="7" t="s">
        <v>144</v>
      </c>
      <c r="AN116" s="26"/>
      <c r="AO116" s="26"/>
      <c r="AP116" s="26"/>
      <c r="AQ116" s="26"/>
      <c r="BD116" s="184" t="s">
        <v>1126</v>
      </c>
      <c r="BE116" s="184" t="s">
        <v>1123</v>
      </c>
      <c r="BN116" s="61" t="s">
        <v>779</v>
      </c>
      <c r="BO116" s="124" t="s">
        <v>966</v>
      </c>
      <c r="BQ116" s="61" t="s">
        <v>779</v>
      </c>
      <c r="BR116" s="62" t="s">
        <v>201</v>
      </c>
      <c r="BW116" s="180" t="s">
        <v>27</v>
      </c>
      <c r="BX116" s="181" t="s">
        <v>895</v>
      </c>
      <c r="CP116" s="227" t="s">
        <v>237</v>
      </c>
      <c r="CQ116" s="228" t="str">
        <f t="shared" ref="CQ116:CQ122" si="79">CC8</f>
        <v>02. Brązowy 8017</v>
      </c>
      <c r="CV116" s="114" t="s">
        <v>97</v>
      </c>
      <c r="CW116" s="114">
        <v>0.09</v>
      </c>
      <c r="CX116" s="114">
        <v>0.1</v>
      </c>
      <c r="DC116" s="62" t="s">
        <v>1366</v>
      </c>
      <c r="DD116" s="62">
        <f t="shared" si="64"/>
        <v>0</v>
      </c>
      <c r="DM116" s="62" t="s">
        <v>1214</v>
      </c>
      <c r="DN116" s="62">
        <f t="shared" si="72"/>
        <v>0</v>
      </c>
    </row>
    <row r="117" spans="1:118" ht="15">
      <c r="A117" s="282"/>
      <c r="B117" s="280"/>
      <c r="C117" s="281"/>
      <c r="D117" s="281"/>
      <c r="E117" s="280"/>
      <c r="F117" s="281"/>
      <c r="G117" s="281"/>
      <c r="H117" s="282"/>
      <c r="I117" s="281"/>
      <c r="J117" s="281"/>
      <c r="K117" s="281"/>
      <c r="L117" s="281"/>
      <c r="M117" s="281"/>
      <c r="N117" s="281"/>
      <c r="O117" s="282"/>
      <c r="P117" s="281"/>
      <c r="Q117" s="280"/>
      <c r="R117" s="281"/>
      <c r="S117" s="281"/>
      <c r="T117" s="282"/>
      <c r="U117" s="3"/>
      <c r="V117" s="3"/>
      <c r="W117" s="3"/>
      <c r="X117" s="3"/>
      <c r="Y117" s="26"/>
      <c r="Z117" s="27"/>
      <c r="AA117" s="26"/>
      <c r="AB117" s="28"/>
      <c r="AC117" s="26"/>
      <c r="AD117" s="26"/>
      <c r="AE117" s="27"/>
      <c r="AF117" s="26"/>
      <c r="AG117" s="3"/>
      <c r="AI117" s="26"/>
      <c r="AL117" s="247" t="s">
        <v>1357</v>
      </c>
      <c r="AM117" s="7" t="s">
        <v>144</v>
      </c>
      <c r="AN117" s="26"/>
      <c r="AO117" s="26"/>
      <c r="AP117" s="26"/>
      <c r="AQ117" s="26"/>
      <c r="BD117" s="184" t="s">
        <v>1127</v>
      </c>
      <c r="BE117" s="184" t="s">
        <v>1123</v>
      </c>
      <c r="BN117" s="61" t="s">
        <v>779</v>
      </c>
      <c r="BO117" s="124" t="s">
        <v>850</v>
      </c>
      <c r="BQ117" s="61" t="s">
        <v>779</v>
      </c>
      <c r="BR117" s="62" t="s">
        <v>200</v>
      </c>
      <c r="BW117" s="180" t="s">
        <v>27</v>
      </c>
      <c r="BX117" s="181" t="s">
        <v>894</v>
      </c>
      <c r="CP117" s="227" t="s">
        <v>237</v>
      </c>
      <c r="CQ117" s="228" t="str">
        <f t="shared" si="79"/>
        <v>03. Grafitowy 7024</v>
      </c>
      <c r="CV117" s="114" t="s">
        <v>98</v>
      </c>
      <c r="CW117" s="114">
        <v>0.04</v>
      </c>
      <c r="CX117" s="114">
        <v>4.2000000000000003E-2</v>
      </c>
      <c r="DC117" s="62" t="s">
        <v>1367</v>
      </c>
      <c r="DD117" s="62">
        <f t="shared" si="64"/>
        <v>0</v>
      </c>
      <c r="DM117" s="62" t="s">
        <v>1215</v>
      </c>
      <c r="DN117" s="62">
        <f t="shared" si="72"/>
        <v>0</v>
      </c>
    </row>
    <row r="118" spans="1:118" ht="15">
      <c r="A118" s="282"/>
      <c r="B118" s="280"/>
      <c r="C118" s="281"/>
      <c r="D118" s="281"/>
      <c r="E118" s="280"/>
      <c r="F118" s="281"/>
      <c r="G118" s="281"/>
      <c r="H118" s="282"/>
      <c r="I118" s="281"/>
      <c r="J118" s="281"/>
      <c r="K118" s="281"/>
      <c r="L118" s="281"/>
      <c r="M118" s="281"/>
      <c r="N118" s="281"/>
      <c r="O118" s="282"/>
      <c r="P118" s="281"/>
      <c r="Q118" s="280"/>
      <c r="R118" s="281"/>
      <c r="S118" s="281"/>
      <c r="T118" s="282"/>
      <c r="U118" s="3"/>
      <c r="V118" s="3"/>
      <c r="W118" s="3"/>
      <c r="X118" s="3"/>
      <c r="Y118" s="26"/>
      <c r="Z118" s="27"/>
      <c r="AA118" s="26"/>
      <c r="AB118" s="28"/>
      <c r="AC118" s="26"/>
      <c r="AD118" s="26"/>
      <c r="AE118" s="27"/>
      <c r="AF118" s="26"/>
      <c r="AG118" s="3"/>
      <c r="AI118" s="26"/>
      <c r="AL118" s="247" t="s">
        <v>947</v>
      </c>
      <c r="AM118" s="7" t="s">
        <v>144</v>
      </c>
      <c r="AN118" s="26"/>
      <c r="AO118" s="26"/>
      <c r="AP118" s="26"/>
      <c r="AQ118" s="26"/>
      <c r="BD118" s="184" t="s">
        <v>1128</v>
      </c>
      <c r="BE118" s="184" t="s">
        <v>1129</v>
      </c>
      <c r="BN118" s="61" t="s">
        <v>779</v>
      </c>
      <c r="BQ118" s="61" t="s">
        <v>779</v>
      </c>
      <c r="BR118" s="62" t="s">
        <v>199</v>
      </c>
      <c r="BW118" s="180" t="s">
        <v>27</v>
      </c>
      <c r="BX118" s="181" t="s">
        <v>893</v>
      </c>
      <c r="CP118" s="227" t="s">
        <v>237</v>
      </c>
      <c r="CQ118" s="228" t="str">
        <f t="shared" si="79"/>
        <v>04. Czerwony 3009</v>
      </c>
      <c r="CV118" s="114" t="s">
        <v>99</v>
      </c>
      <c r="CW118" s="114">
        <v>0.06</v>
      </c>
      <c r="CX118" s="114">
        <v>7.1999999999999995E-2</v>
      </c>
      <c r="DC118" s="62" t="s">
        <v>1368</v>
      </c>
      <c r="DD118" s="62">
        <f t="shared" si="64"/>
        <v>0</v>
      </c>
      <c r="DM118" s="62" t="s">
        <v>1336</v>
      </c>
      <c r="DN118" s="62">
        <f t="shared" si="72"/>
        <v>0</v>
      </c>
    </row>
    <row r="119" spans="1:118" ht="15">
      <c r="A119" s="282"/>
      <c r="B119" s="280"/>
      <c r="C119" s="281"/>
      <c r="D119" s="281"/>
      <c r="E119" s="280"/>
      <c r="F119" s="281"/>
      <c r="G119" s="281"/>
      <c r="H119" s="282"/>
      <c r="I119" s="281"/>
      <c r="J119" s="281"/>
      <c r="K119" s="281"/>
      <c r="L119" s="281"/>
      <c r="M119" s="281"/>
      <c r="N119" s="281"/>
      <c r="O119" s="282"/>
      <c r="P119" s="281"/>
      <c r="Q119" s="280"/>
      <c r="R119" s="281"/>
      <c r="S119" s="281"/>
      <c r="T119" s="282"/>
      <c r="U119" s="3"/>
      <c r="V119" s="3"/>
      <c r="W119" s="3"/>
      <c r="X119" s="3"/>
      <c r="Y119" s="26"/>
      <c r="Z119" s="27"/>
      <c r="AA119" s="26"/>
      <c r="AB119" s="28"/>
      <c r="AC119" s="26"/>
      <c r="AD119" s="26"/>
      <c r="AE119" s="27"/>
      <c r="AF119" s="26"/>
      <c r="AG119" s="3"/>
      <c r="AI119" s="26"/>
      <c r="AL119" s="247" t="s">
        <v>948</v>
      </c>
      <c r="AM119" s="7" t="s">
        <v>144</v>
      </c>
      <c r="AN119" s="26"/>
      <c r="AO119" s="26"/>
      <c r="AP119" s="26"/>
      <c r="AQ119" s="26"/>
      <c r="BD119" s="184" t="s">
        <v>1130</v>
      </c>
      <c r="BE119" s="184" t="s">
        <v>1129</v>
      </c>
      <c r="BL119" s="62"/>
      <c r="BN119" s="61" t="s">
        <v>779</v>
      </c>
      <c r="BO119" s="122" t="s">
        <v>822</v>
      </c>
      <c r="BQ119" s="61" t="s">
        <v>779</v>
      </c>
      <c r="BR119" s="62" t="s">
        <v>1166</v>
      </c>
      <c r="BW119" s="180" t="s">
        <v>27</v>
      </c>
      <c r="BX119" s="181" t="s">
        <v>892</v>
      </c>
      <c r="CP119" s="227" t="s">
        <v>237</v>
      </c>
      <c r="CQ119" s="228" t="str">
        <f t="shared" si="79"/>
        <v>05. Zielony 6020</v>
      </c>
      <c r="CV119" s="114" t="s">
        <v>100</v>
      </c>
      <c r="CW119" s="114">
        <v>0.1</v>
      </c>
      <c r="CX119" s="114">
        <v>0.1</v>
      </c>
      <c r="DC119" s="62"/>
      <c r="DD119" s="62">
        <f t="shared" si="64"/>
        <v>0</v>
      </c>
      <c r="DM119" s="62" t="s">
        <v>1335</v>
      </c>
      <c r="DN119" s="62">
        <f t="shared" si="72"/>
        <v>0</v>
      </c>
    </row>
    <row r="120" spans="1:118" ht="15">
      <c r="A120" s="282"/>
      <c r="B120" s="280"/>
      <c r="C120" s="281"/>
      <c r="D120" s="281"/>
      <c r="E120" s="280"/>
      <c r="F120" s="281"/>
      <c r="G120" s="281"/>
      <c r="H120" s="282"/>
      <c r="I120" s="281"/>
      <c r="J120" s="281"/>
      <c r="K120" s="281"/>
      <c r="L120" s="281"/>
      <c r="M120" s="281"/>
      <c r="N120" s="281"/>
      <c r="O120" s="282"/>
      <c r="P120" s="281"/>
      <c r="Q120" s="280"/>
      <c r="R120" s="281"/>
      <c r="S120" s="281"/>
      <c r="T120" s="282"/>
      <c r="U120" s="3"/>
      <c r="V120" s="3"/>
      <c r="W120" s="3"/>
      <c r="X120" s="3"/>
      <c r="Y120" s="26"/>
      <c r="Z120" s="27"/>
      <c r="AA120" s="26"/>
      <c r="AB120" s="28"/>
      <c r="AC120" s="26"/>
      <c r="AD120" s="26"/>
      <c r="AE120" s="27"/>
      <c r="AF120" s="26"/>
      <c r="AG120" s="3"/>
      <c r="AI120" s="26"/>
      <c r="AL120" s="247" t="s">
        <v>949</v>
      </c>
      <c r="AM120" s="7" t="s">
        <v>144</v>
      </c>
      <c r="AN120" s="26"/>
      <c r="AO120" s="26"/>
      <c r="AP120" s="26"/>
      <c r="AQ120" s="26"/>
      <c r="BD120" s="184" t="s">
        <v>1131</v>
      </c>
      <c r="BE120" s="184" t="s">
        <v>1129</v>
      </c>
      <c r="BN120" s="61" t="s">
        <v>779</v>
      </c>
      <c r="BQ120" s="61" t="s">
        <v>779</v>
      </c>
      <c r="BR120" s="62" t="s">
        <v>1173</v>
      </c>
      <c r="BW120" s="180" t="s">
        <v>27</v>
      </c>
      <c r="BX120" s="181" t="s">
        <v>891</v>
      </c>
      <c r="CP120" s="227" t="s">
        <v>237</v>
      </c>
      <c r="CQ120" s="228" t="str">
        <f t="shared" si="79"/>
        <v>06. Czarny 9005</v>
      </c>
      <c r="CV120" s="114" t="s">
        <v>101</v>
      </c>
      <c r="CW120" s="114">
        <v>9.6000000000000002E-2</v>
      </c>
      <c r="CX120" s="114">
        <v>0.1</v>
      </c>
      <c r="DC120" s="62"/>
      <c r="DD120" s="62">
        <f t="shared" si="64"/>
        <v>0</v>
      </c>
      <c r="DM120" s="62" t="s">
        <v>1334</v>
      </c>
      <c r="DN120" s="62">
        <f t="shared" si="72"/>
        <v>0</v>
      </c>
    </row>
    <row r="121" spans="1:118" ht="15">
      <c r="A121" s="282"/>
      <c r="B121" s="280"/>
      <c r="C121" s="281"/>
      <c r="D121" s="281"/>
      <c r="E121" s="280"/>
      <c r="F121" s="281"/>
      <c r="G121" s="281"/>
      <c r="H121" s="282"/>
      <c r="I121" s="281"/>
      <c r="J121" s="281"/>
      <c r="K121" s="281"/>
      <c r="L121" s="281"/>
      <c r="M121" s="281"/>
      <c r="N121" s="281"/>
      <c r="O121" s="282"/>
      <c r="P121" s="281"/>
      <c r="Q121" s="280"/>
      <c r="R121" s="281"/>
      <c r="S121" s="281"/>
      <c r="T121" s="282"/>
      <c r="U121" s="3"/>
      <c r="V121" s="3"/>
      <c r="W121" s="3"/>
      <c r="X121" s="3"/>
      <c r="Y121" s="26"/>
      <c r="Z121" s="27"/>
      <c r="AA121" s="26"/>
      <c r="AB121" s="28"/>
      <c r="AC121" s="26"/>
      <c r="AD121" s="26"/>
      <c r="AE121" s="27"/>
      <c r="AF121" s="26"/>
      <c r="AG121" s="3"/>
      <c r="AI121" s="26"/>
      <c r="AL121" s="247" t="s">
        <v>950</v>
      </c>
      <c r="AM121" s="7" t="s">
        <v>144</v>
      </c>
      <c r="AN121" s="26"/>
      <c r="AO121" s="26"/>
      <c r="AP121" s="26"/>
      <c r="AQ121" s="26"/>
      <c r="BD121" s="184" t="s">
        <v>1132</v>
      </c>
      <c r="BE121" s="184" t="s">
        <v>1133</v>
      </c>
      <c r="BN121" s="61" t="s">
        <v>779</v>
      </c>
      <c r="BO121" s="62" t="s">
        <v>204</v>
      </c>
      <c r="BQ121" s="61" t="s">
        <v>779</v>
      </c>
      <c r="BR121" s="62" t="s">
        <v>1174</v>
      </c>
      <c r="BW121" s="180" t="s">
        <v>27</v>
      </c>
      <c r="BX121" s="181" t="s">
        <v>890</v>
      </c>
      <c r="CP121" s="227" t="s">
        <v>237</v>
      </c>
      <c r="CQ121" s="228" t="str">
        <f t="shared" si="79"/>
        <v>07. Ceglasty 8004</v>
      </c>
      <c r="CV121" s="114" t="s">
        <v>382</v>
      </c>
      <c r="CW121" s="114">
        <v>0.45</v>
      </c>
      <c r="CX121" s="114">
        <v>0.53</v>
      </c>
      <c r="DC121" s="62"/>
      <c r="DD121" s="62">
        <f t="shared" si="64"/>
        <v>0</v>
      </c>
      <c r="DM121" s="62" t="s">
        <v>1333</v>
      </c>
      <c r="DN121" s="62">
        <f t="shared" si="72"/>
        <v>0</v>
      </c>
    </row>
    <row r="122" spans="1:118" ht="15">
      <c r="A122" s="282"/>
      <c r="B122" s="280"/>
      <c r="C122" s="281"/>
      <c r="D122" s="281"/>
      <c r="E122" s="280"/>
      <c r="F122" s="281"/>
      <c r="G122" s="281"/>
      <c r="H122" s="282"/>
      <c r="I122" s="281"/>
      <c r="J122" s="281"/>
      <c r="K122" s="281"/>
      <c r="L122" s="281"/>
      <c r="M122" s="281"/>
      <c r="N122" s="281"/>
      <c r="O122" s="282"/>
      <c r="P122" s="281"/>
      <c r="Q122" s="280"/>
      <c r="R122" s="281"/>
      <c r="S122" s="281"/>
      <c r="T122" s="282"/>
      <c r="U122" s="3"/>
      <c r="V122" s="3"/>
      <c r="W122" s="3"/>
      <c r="X122" s="3"/>
      <c r="Y122" s="26"/>
      <c r="Z122" s="27"/>
      <c r="AA122" s="26"/>
      <c r="AB122" s="28"/>
      <c r="AC122" s="26"/>
      <c r="AD122" s="26"/>
      <c r="AE122" s="27"/>
      <c r="AF122" s="26"/>
      <c r="AG122" s="3"/>
      <c r="AI122" s="26"/>
      <c r="AL122" s="247" t="s">
        <v>770</v>
      </c>
      <c r="AM122" s="7" t="s">
        <v>144</v>
      </c>
      <c r="AN122" s="26"/>
      <c r="AO122" s="26"/>
      <c r="AP122" s="26"/>
      <c r="AQ122" s="26"/>
      <c r="BD122" s="184" t="s">
        <v>1132</v>
      </c>
      <c r="BE122" s="184" t="s">
        <v>1133</v>
      </c>
      <c r="BN122" s="61" t="s">
        <v>779</v>
      </c>
      <c r="BO122" s="62" t="s">
        <v>203</v>
      </c>
      <c r="BQ122" s="61" t="s">
        <v>779</v>
      </c>
      <c r="BR122" s="62"/>
      <c r="BW122" s="180" t="s">
        <v>27</v>
      </c>
      <c r="BX122" s="181" t="s">
        <v>889</v>
      </c>
      <c r="CP122" s="227" t="s">
        <v>237</v>
      </c>
      <c r="CQ122" s="228" t="str">
        <f t="shared" si="79"/>
        <v>08. Antracyt 7021</v>
      </c>
      <c r="CV122" s="114" t="s">
        <v>381</v>
      </c>
      <c r="CW122" s="114">
        <v>0.4</v>
      </c>
      <c r="CX122" s="114">
        <v>0.48</v>
      </c>
      <c r="CY122" s="51"/>
      <c r="CZ122" s="51"/>
      <c r="DC122" s="62"/>
      <c r="DD122" s="62">
        <f t="shared" si="64"/>
        <v>0</v>
      </c>
      <c r="DM122" s="62" t="s">
        <v>1332</v>
      </c>
      <c r="DN122" s="62">
        <f t="shared" si="72"/>
        <v>0</v>
      </c>
    </row>
    <row r="123" spans="1:118" ht="15">
      <c r="A123" s="282"/>
      <c r="B123" s="280"/>
      <c r="C123" s="281"/>
      <c r="D123" s="281"/>
      <c r="E123" s="280"/>
      <c r="F123" s="281"/>
      <c r="G123" s="281"/>
      <c r="H123" s="282"/>
      <c r="I123" s="281"/>
      <c r="J123" s="281"/>
      <c r="K123" s="281"/>
      <c r="L123" s="281"/>
      <c r="M123" s="281"/>
      <c r="N123" s="281"/>
      <c r="O123" s="282"/>
      <c r="P123" s="281"/>
      <c r="Q123" s="280"/>
      <c r="R123" s="281"/>
      <c r="S123" s="281"/>
      <c r="T123" s="282"/>
      <c r="U123" s="3"/>
      <c r="V123" s="3"/>
      <c r="W123" s="3"/>
      <c r="X123" s="3"/>
      <c r="Y123" s="26"/>
      <c r="Z123" s="27"/>
      <c r="AA123" s="26"/>
      <c r="AB123" s="28"/>
      <c r="AC123" s="26"/>
      <c r="AD123" s="26"/>
      <c r="AE123" s="27"/>
      <c r="AF123" s="26"/>
      <c r="AG123" s="3"/>
      <c r="AI123" s="26"/>
      <c r="AL123" s="247" t="s">
        <v>771</v>
      </c>
      <c r="AM123" s="7" t="s">
        <v>144</v>
      </c>
      <c r="AN123" s="26"/>
      <c r="AO123" s="26"/>
      <c r="AP123" s="26"/>
      <c r="AQ123" s="26"/>
      <c r="BD123" s="184" t="s">
        <v>1134</v>
      </c>
      <c r="BE123" s="184" t="s">
        <v>1133</v>
      </c>
      <c r="BN123" s="61" t="s">
        <v>779</v>
      </c>
      <c r="BO123" s="62" t="s">
        <v>202</v>
      </c>
      <c r="BQ123" s="61" t="s">
        <v>779</v>
      </c>
      <c r="BR123" s="123" t="s">
        <v>823</v>
      </c>
      <c r="BW123" s="180" t="s">
        <v>27</v>
      </c>
      <c r="BX123" s="181" t="s">
        <v>888</v>
      </c>
      <c r="CP123" s="227" t="s">
        <v>237</v>
      </c>
      <c r="CQ123" s="228" t="str">
        <f>CC16</f>
        <v>10. Brązowy 8019</v>
      </c>
      <c r="CR123" s="57"/>
      <c r="CV123" s="114" t="s">
        <v>89</v>
      </c>
      <c r="CW123" s="114">
        <v>0.2</v>
      </c>
      <c r="CX123" s="114">
        <v>0.28000000000000003</v>
      </c>
      <c r="DC123" s="62"/>
      <c r="DD123" s="62">
        <f t="shared" si="64"/>
        <v>0</v>
      </c>
      <c r="DL123" s="7"/>
      <c r="DM123" s="62" t="s">
        <v>1331</v>
      </c>
      <c r="DN123" s="62">
        <f t="shared" si="72"/>
        <v>0</v>
      </c>
    </row>
    <row r="124" spans="1:118" ht="15">
      <c r="A124" s="282"/>
      <c r="B124" s="280"/>
      <c r="C124" s="281"/>
      <c r="D124" s="281"/>
      <c r="E124" s="280"/>
      <c r="F124" s="281"/>
      <c r="G124" s="281"/>
      <c r="H124" s="282"/>
      <c r="I124" s="281"/>
      <c r="J124" s="281"/>
      <c r="K124" s="281"/>
      <c r="L124" s="281"/>
      <c r="M124" s="281"/>
      <c r="N124" s="281"/>
      <c r="O124" s="282"/>
      <c r="P124" s="281"/>
      <c r="Q124" s="280"/>
      <c r="R124" s="281"/>
      <c r="S124" s="281"/>
      <c r="T124" s="282"/>
      <c r="U124" s="3"/>
      <c r="V124" s="3"/>
      <c r="W124" s="3"/>
      <c r="X124" s="3"/>
      <c r="Y124" s="26"/>
      <c r="Z124" s="27"/>
      <c r="AA124" s="26"/>
      <c r="AB124" s="28"/>
      <c r="AC124" s="26"/>
      <c r="AD124" s="26"/>
      <c r="AE124" s="27"/>
      <c r="AF124" s="26"/>
      <c r="AG124" s="3"/>
      <c r="AI124" s="26"/>
      <c r="AL124" s="247" t="s">
        <v>15</v>
      </c>
      <c r="AM124" s="7" t="s">
        <v>144</v>
      </c>
      <c r="AN124" s="26"/>
      <c r="AO124" s="26"/>
      <c r="AP124" s="26"/>
      <c r="AQ124" s="26"/>
      <c r="BD124" s="184" t="s">
        <v>902</v>
      </c>
      <c r="BE124" s="184" t="s">
        <v>1135</v>
      </c>
      <c r="BN124" s="61" t="s">
        <v>779</v>
      </c>
      <c r="BO124" s="62" t="s">
        <v>201</v>
      </c>
      <c r="BQ124" s="61" t="s">
        <v>779</v>
      </c>
      <c r="BR124" s="62"/>
      <c r="BW124" s="180" t="s">
        <v>27</v>
      </c>
      <c r="BX124" s="181" t="s">
        <v>1593</v>
      </c>
      <c r="CP124" s="239"/>
      <c r="CQ124" s="166"/>
      <c r="CV124" s="114" t="s">
        <v>327</v>
      </c>
      <c r="CW124" s="114">
        <v>1.65</v>
      </c>
      <c r="CX124" s="114">
        <v>2.15</v>
      </c>
      <c r="CY124" s="3">
        <v>5</v>
      </c>
      <c r="DC124" s="168" t="s">
        <v>995</v>
      </c>
      <c r="DD124" s="167">
        <f>SUM(DD9:DD123)</f>
        <v>0</v>
      </c>
      <c r="DL124" s="7"/>
      <c r="DM124" s="62" t="s">
        <v>1330</v>
      </c>
      <c r="DN124" s="62">
        <f t="shared" si="72"/>
        <v>0</v>
      </c>
    </row>
    <row r="125" spans="1:118" ht="15">
      <c r="A125" s="282"/>
      <c r="B125" s="280"/>
      <c r="C125" s="281"/>
      <c r="D125" s="281"/>
      <c r="E125" s="280"/>
      <c r="F125" s="281"/>
      <c r="G125" s="281"/>
      <c r="H125" s="282"/>
      <c r="I125" s="281"/>
      <c r="J125" s="281"/>
      <c r="K125" s="281"/>
      <c r="L125" s="281"/>
      <c r="M125" s="281"/>
      <c r="N125" s="281"/>
      <c r="O125" s="282"/>
      <c r="P125" s="281"/>
      <c r="Q125" s="280"/>
      <c r="R125" s="281"/>
      <c r="S125" s="281"/>
      <c r="T125" s="282"/>
      <c r="U125" s="3"/>
      <c r="V125" s="3"/>
      <c r="W125" s="3"/>
      <c r="X125" s="3"/>
      <c r="Y125" s="26"/>
      <c r="Z125" s="27"/>
      <c r="AA125" s="26"/>
      <c r="AB125" s="28"/>
      <c r="AC125" s="26"/>
      <c r="AD125" s="26"/>
      <c r="AE125" s="27"/>
      <c r="AF125" s="26"/>
      <c r="AG125" s="3"/>
      <c r="AI125" s="26"/>
      <c r="AL125" s="247" t="s">
        <v>17</v>
      </c>
      <c r="AM125" s="7" t="s">
        <v>144</v>
      </c>
      <c r="AN125" s="26"/>
      <c r="AO125" s="26"/>
      <c r="AP125" s="26"/>
      <c r="AQ125" s="26"/>
      <c r="BD125" s="184" t="s">
        <v>903</v>
      </c>
      <c r="BE125" s="184" t="s">
        <v>1135</v>
      </c>
      <c r="BN125" s="61" t="s">
        <v>779</v>
      </c>
      <c r="BO125" s="62" t="s">
        <v>200</v>
      </c>
      <c r="BQ125" s="61" t="s">
        <v>779</v>
      </c>
      <c r="BR125" s="124" t="s">
        <v>845</v>
      </c>
      <c r="BW125" s="180" t="s">
        <v>27</v>
      </c>
      <c r="BX125" s="181" t="s">
        <v>887</v>
      </c>
      <c r="CP125" s="239"/>
      <c r="CQ125" s="228"/>
      <c r="CV125" s="114" t="s">
        <v>91</v>
      </c>
      <c r="CW125" s="114">
        <v>0.26</v>
      </c>
      <c r="CX125" s="114">
        <v>0.35</v>
      </c>
      <c r="CY125" s="3">
        <v>5</v>
      </c>
      <c r="DL125" s="7"/>
      <c r="DM125" s="62" t="s">
        <v>1329</v>
      </c>
      <c r="DN125" s="62">
        <f t="shared" si="72"/>
        <v>0</v>
      </c>
    </row>
    <row r="126" spans="1:118" ht="15">
      <c r="A126" s="282"/>
      <c r="B126" s="280"/>
      <c r="C126" s="281"/>
      <c r="D126" s="281"/>
      <c r="E126" s="280"/>
      <c r="F126" s="281"/>
      <c r="G126" s="281"/>
      <c r="H126" s="282"/>
      <c r="I126" s="281"/>
      <c r="J126" s="281"/>
      <c r="K126" s="281"/>
      <c r="L126" s="281"/>
      <c r="M126" s="281"/>
      <c r="N126" s="281"/>
      <c r="O126" s="282"/>
      <c r="P126" s="281"/>
      <c r="Q126" s="280"/>
      <c r="R126" s="281"/>
      <c r="S126" s="281"/>
      <c r="T126" s="282"/>
      <c r="U126" s="3"/>
      <c r="V126" s="3"/>
      <c r="W126" s="3"/>
      <c r="X126" s="3"/>
      <c r="Y126" s="26"/>
      <c r="Z126" s="27"/>
      <c r="AA126" s="26"/>
      <c r="AB126" s="28"/>
      <c r="AC126" s="26"/>
      <c r="AD126" s="26"/>
      <c r="AE126" s="27"/>
      <c r="AF126" s="26"/>
      <c r="AG126" s="3"/>
      <c r="AI126" s="26"/>
      <c r="AL126" s="247" t="s">
        <v>18</v>
      </c>
      <c r="AM126" s="7" t="s">
        <v>144</v>
      </c>
      <c r="AN126" s="26"/>
      <c r="AO126" s="26"/>
      <c r="AP126" s="26"/>
      <c r="AQ126" s="26"/>
      <c r="BD126" s="184" t="s">
        <v>904</v>
      </c>
      <c r="BE126" s="184" t="s">
        <v>1135</v>
      </c>
      <c r="BN126" s="61" t="s">
        <v>779</v>
      </c>
      <c r="BO126" s="62" t="s">
        <v>199</v>
      </c>
      <c r="BQ126" s="61" t="s">
        <v>779</v>
      </c>
      <c r="BR126" s="124" t="s">
        <v>846</v>
      </c>
      <c r="BW126" s="180" t="s">
        <v>27</v>
      </c>
      <c r="BX126" s="181" t="s">
        <v>886</v>
      </c>
      <c r="CP126" s="236" t="s">
        <v>238</v>
      </c>
      <c r="CQ126" s="231" t="str">
        <f t="shared" ref="CQ126:CQ132" si="80">CC8</f>
        <v>02. Brązowy 8017</v>
      </c>
      <c r="CV126" s="114" t="s">
        <v>328</v>
      </c>
      <c r="CW126" s="114">
        <v>0.25</v>
      </c>
      <c r="CX126" s="114">
        <v>0.33300000000000002</v>
      </c>
      <c r="CY126" s="3">
        <v>5</v>
      </c>
      <c r="DL126" s="7"/>
      <c r="DM126" s="62" t="s">
        <v>1328</v>
      </c>
      <c r="DN126" s="62">
        <f t="shared" si="72"/>
        <v>0</v>
      </c>
    </row>
    <row r="127" spans="1:118" ht="15">
      <c r="A127" s="282"/>
      <c r="B127" s="280"/>
      <c r="C127" s="281"/>
      <c r="D127" s="281"/>
      <c r="E127" s="280"/>
      <c r="F127" s="281"/>
      <c r="G127" s="281"/>
      <c r="H127" s="282"/>
      <c r="I127" s="281"/>
      <c r="J127" s="281"/>
      <c r="K127" s="281"/>
      <c r="L127" s="281"/>
      <c r="M127" s="281"/>
      <c r="N127" s="281"/>
      <c r="O127" s="282"/>
      <c r="P127" s="281"/>
      <c r="Q127" s="280"/>
      <c r="R127" s="281"/>
      <c r="S127" s="281"/>
      <c r="T127" s="282"/>
      <c r="U127" s="3"/>
      <c r="V127" s="3"/>
      <c r="W127" s="3"/>
      <c r="X127" s="3"/>
      <c r="Y127" s="26"/>
      <c r="Z127" s="27"/>
      <c r="AA127" s="26"/>
      <c r="AB127" s="28"/>
      <c r="AC127" s="26"/>
      <c r="AD127" s="26"/>
      <c r="AE127" s="27"/>
      <c r="AF127" s="26"/>
      <c r="AG127" s="3"/>
      <c r="AI127" s="26"/>
      <c r="AL127" s="247" t="s">
        <v>48</v>
      </c>
      <c r="AM127" s="7" t="s">
        <v>144</v>
      </c>
      <c r="AN127" s="26"/>
      <c r="AO127" s="26"/>
      <c r="AP127" s="26"/>
      <c r="AQ127" s="26"/>
      <c r="BD127" s="184" t="s">
        <v>912</v>
      </c>
      <c r="BE127" s="184" t="s">
        <v>1135</v>
      </c>
      <c r="BN127" s="61" t="s">
        <v>779</v>
      </c>
      <c r="BQ127" s="61" t="s">
        <v>779</v>
      </c>
      <c r="BR127" s="124" t="s">
        <v>847</v>
      </c>
      <c r="BW127" s="180" t="s">
        <v>27</v>
      </c>
      <c r="BX127" s="181" t="s">
        <v>885</v>
      </c>
      <c r="CP127" s="232" t="s">
        <v>238</v>
      </c>
      <c r="CQ127" s="233" t="str">
        <f t="shared" si="80"/>
        <v>03. Grafitowy 7024</v>
      </c>
      <c r="CV127" s="114" t="s">
        <v>361</v>
      </c>
      <c r="CW127" s="114">
        <v>0</v>
      </c>
      <c r="CX127" s="114">
        <v>0</v>
      </c>
      <c r="CY127" s="3">
        <v>5</v>
      </c>
      <c r="DL127" s="7"/>
      <c r="DM127" s="62" t="s">
        <v>1216</v>
      </c>
      <c r="DN127" s="62">
        <f t="shared" si="72"/>
        <v>0</v>
      </c>
    </row>
    <row r="128" spans="1:118" ht="15">
      <c r="A128" s="282"/>
      <c r="B128" s="280"/>
      <c r="C128" s="281"/>
      <c r="D128" s="281"/>
      <c r="E128" s="280"/>
      <c r="F128" s="281"/>
      <c r="G128" s="281"/>
      <c r="H128" s="282"/>
      <c r="I128" s="281"/>
      <c r="J128" s="281"/>
      <c r="K128" s="281"/>
      <c r="L128" s="281"/>
      <c r="M128" s="281"/>
      <c r="N128" s="281"/>
      <c r="O128" s="282"/>
      <c r="P128" s="281"/>
      <c r="Q128" s="280"/>
      <c r="R128" s="281"/>
      <c r="S128" s="281"/>
      <c r="T128" s="282"/>
      <c r="U128" s="3"/>
      <c r="V128" s="3"/>
      <c r="W128" s="3"/>
      <c r="X128" s="3"/>
      <c r="Y128" s="26"/>
      <c r="Z128" s="27"/>
      <c r="AA128" s="26"/>
      <c r="AB128" s="28"/>
      <c r="AC128" s="26"/>
      <c r="AD128" s="26"/>
      <c r="AE128" s="27"/>
      <c r="AF128" s="26"/>
      <c r="AG128" s="3"/>
      <c r="AI128" s="26"/>
      <c r="AL128" s="247" t="s">
        <v>30</v>
      </c>
      <c r="AM128" s="7" t="s">
        <v>144</v>
      </c>
      <c r="AN128" s="26"/>
      <c r="AO128" s="26"/>
      <c r="AP128" s="26"/>
      <c r="AQ128" s="26"/>
      <c r="BD128" s="184" t="s">
        <v>913</v>
      </c>
      <c r="BE128" s="184" t="s">
        <v>1135</v>
      </c>
      <c r="BN128" s="61" t="s">
        <v>779</v>
      </c>
      <c r="BO128" s="121" t="s">
        <v>821</v>
      </c>
      <c r="BQ128" s="61" t="s">
        <v>779</v>
      </c>
      <c r="BR128" s="124" t="s">
        <v>848</v>
      </c>
      <c r="BW128" s="180" t="s">
        <v>27</v>
      </c>
      <c r="BX128" s="143" t="s">
        <v>1532</v>
      </c>
      <c r="CP128" s="232" t="s">
        <v>238</v>
      </c>
      <c r="CQ128" s="233" t="str">
        <f t="shared" si="80"/>
        <v>04. Czerwony 3009</v>
      </c>
      <c r="CV128" s="114" t="s">
        <v>362</v>
      </c>
      <c r="CW128" s="114">
        <v>0</v>
      </c>
      <c r="CX128" s="114">
        <v>0</v>
      </c>
      <c r="CY128" s="3">
        <v>10</v>
      </c>
      <c r="DL128" s="7"/>
      <c r="DM128" s="62" t="s">
        <v>1311</v>
      </c>
      <c r="DN128" s="62">
        <f t="shared" si="72"/>
        <v>0</v>
      </c>
    </row>
    <row r="129" spans="1:118" ht="15">
      <c r="A129" s="282"/>
      <c r="B129" s="280"/>
      <c r="C129" s="281"/>
      <c r="D129" s="281"/>
      <c r="E129" s="280"/>
      <c r="F129" s="281"/>
      <c r="G129" s="281"/>
      <c r="H129" s="282"/>
      <c r="I129" s="281"/>
      <c r="J129" s="281"/>
      <c r="K129" s="281"/>
      <c r="L129" s="281"/>
      <c r="M129" s="281"/>
      <c r="N129" s="281"/>
      <c r="O129" s="282"/>
      <c r="P129" s="281"/>
      <c r="Q129" s="280"/>
      <c r="R129" s="281"/>
      <c r="S129" s="281"/>
      <c r="T129" s="282"/>
      <c r="U129" s="3"/>
      <c r="V129" s="3"/>
      <c r="W129" s="3"/>
      <c r="X129" s="3"/>
      <c r="Y129" s="26"/>
      <c r="Z129" s="27"/>
      <c r="AA129" s="26"/>
      <c r="AB129" s="28"/>
      <c r="AC129" s="26"/>
      <c r="AD129" s="26"/>
      <c r="AE129" s="27"/>
      <c r="AF129" s="26"/>
      <c r="AG129" s="3"/>
      <c r="AI129" s="26"/>
      <c r="AL129" s="247" t="s">
        <v>31</v>
      </c>
      <c r="AM129" s="7" t="s">
        <v>144</v>
      </c>
      <c r="AN129" s="26"/>
      <c r="AO129" s="26"/>
      <c r="AP129" s="26"/>
      <c r="AQ129" s="26"/>
      <c r="BD129" s="184" t="s">
        <v>914</v>
      </c>
      <c r="BE129" s="184" t="s">
        <v>1135</v>
      </c>
      <c r="BN129" s="61" t="s">
        <v>779</v>
      </c>
      <c r="BQ129" s="61" t="s">
        <v>779</v>
      </c>
      <c r="BR129" s="124" t="s">
        <v>849</v>
      </c>
      <c r="BW129" s="180" t="s">
        <v>27</v>
      </c>
      <c r="BX129" s="143" t="s">
        <v>1533</v>
      </c>
      <c r="CP129" s="232" t="s">
        <v>238</v>
      </c>
      <c r="CQ129" s="233" t="str">
        <f t="shared" si="80"/>
        <v>05. Zielony 6020</v>
      </c>
      <c r="CV129" s="114" t="s">
        <v>363</v>
      </c>
      <c r="CW129" s="114">
        <v>0</v>
      </c>
      <c r="CX129" s="114">
        <v>0</v>
      </c>
      <c r="CY129" s="3">
        <v>5</v>
      </c>
      <c r="DL129" s="7"/>
      <c r="DM129" s="62" t="s">
        <v>1312</v>
      </c>
      <c r="DN129" s="62">
        <f t="shared" si="72"/>
        <v>0</v>
      </c>
    </row>
    <row r="130" spans="1:118" ht="15">
      <c r="A130" s="282"/>
      <c r="B130" s="280"/>
      <c r="C130" s="281"/>
      <c r="D130" s="281"/>
      <c r="E130" s="280"/>
      <c r="F130" s="281"/>
      <c r="G130" s="281"/>
      <c r="H130" s="282"/>
      <c r="I130" s="281"/>
      <c r="J130" s="281"/>
      <c r="K130" s="281"/>
      <c r="L130" s="281"/>
      <c r="M130" s="281"/>
      <c r="N130" s="281"/>
      <c r="O130" s="282"/>
      <c r="P130" s="281"/>
      <c r="Q130" s="280"/>
      <c r="R130" s="281"/>
      <c r="S130" s="281"/>
      <c r="T130" s="282"/>
      <c r="U130" s="3"/>
      <c r="V130" s="3"/>
      <c r="W130" s="3"/>
      <c r="X130" s="3"/>
      <c r="Y130" s="26"/>
      <c r="Z130" s="27"/>
      <c r="AA130" s="26"/>
      <c r="AB130" s="28"/>
      <c r="AC130" s="26"/>
      <c r="AD130" s="26"/>
      <c r="AE130" s="27"/>
      <c r="AF130" s="26"/>
      <c r="AG130" s="3"/>
      <c r="AI130" s="26"/>
      <c r="AL130" s="247" t="s">
        <v>32</v>
      </c>
      <c r="AM130" s="7" t="s">
        <v>144</v>
      </c>
      <c r="AN130" s="26"/>
      <c r="AO130" s="26"/>
      <c r="AP130" s="26"/>
      <c r="AQ130" s="26"/>
      <c r="BD130" s="184" t="s">
        <v>897</v>
      </c>
      <c r="BE130" s="184" t="s">
        <v>1135</v>
      </c>
      <c r="BN130" s="61" t="s">
        <v>779</v>
      </c>
      <c r="BO130" s="62" t="s">
        <v>219</v>
      </c>
      <c r="BQ130" s="61" t="s">
        <v>779</v>
      </c>
      <c r="BR130" s="124" t="s">
        <v>1358</v>
      </c>
      <c r="BW130" s="180" t="s">
        <v>27</v>
      </c>
      <c r="BX130" s="178" t="s">
        <v>1349</v>
      </c>
      <c r="CP130" s="232" t="s">
        <v>238</v>
      </c>
      <c r="CQ130" s="233" t="str">
        <f t="shared" si="80"/>
        <v>06. Czarny 9005</v>
      </c>
      <c r="CV130" s="114" t="s">
        <v>365</v>
      </c>
      <c r="CW130" s="114">
        <v>0</v>
      </c>
      <c r="CX130" s="114">
        <v>0</v>
      </c>
      <c r="DL130" s="7"/>
      <c r="DM130" s="62" t="s">
        <v>1313</v>
      </c>
      <c r="DN130" s="62">
        <f t="shared" si="72"/>
        <v>0</v>
      </c>
    </row>
    <row r="131" spans="1:118" ht="15">
      <c r="A131" s="282"/>
      <c r="B131" s="280"/>
      <c r="C131" s="281"/>
      <c r="D131" s="281"/>
      <c r="E131" s="280"/>
      <c r="F131" s="281"/>
      <c r="G131" s="281"/>
      <c r="H131" s="282"/>
      <c r="I131" s="281"/>
      <c r="J131" s="281"/>
      <c r="K131" s="281"/>
      <c r="L131" s="281"/>
      <c r="M131" s="281"/>
      <c r="N131" s="281"/>
      <c r="O131" s="282"/>
      <c r="P131" s="281"/>
      <c r="Q131" s="280"/>
      <c r="R131" s="281"/>
      <c r="S131" s="281"/>
      <c r="T131" s="282"/>
      <c r="U131" s="3"/>
      <c r="V131" s="3"/>
      <c r="W131" s="3"/>
      <c r="X131" s="3"/>
      <c r="Y131" s="26"/>
      <c r="Z131" s="27"/>
      <c r="AA131" s="26"/>
      <c r="AB131" s="28"/>
      <c r="AC131" s="26"/>
      <c r="AD131" s="26"/>
      <c r="AE131" s="27"/>
      <c r="AF131" s="26"/>
      <c r="AG131" s="3"/>
      <c r="AI131" s="26"/>
      <c r="AL131" s="247" t="s">
        <v>33</v>
      </c>
      <c r="AM131" s="7" t="s">
        <v>144</v>
      </c>
      <c r="AN131" s="26"/>
      <c r="AO131" s="26"/>
      <c r="AP131" s="26"/>
      <c r="AQ131" s="26"/>
      <c r="BD131" s="184" t="s">
        <v>898</v>
      </c>
      <c r="BE131" s="184" t="s">
        <v>1135</v>
      </c>
      <c r="BN131" s="61" t="s">
        <v>779</v>
      </c>
      <c r="BO131" s="62" t="s">
        <v>218</v>
      </c>
      <c r="BQ131" s="61" t="s">
        <v>779</v>
      </c>
      <c r="BR131" s="124" t="s">
        <v>1359</v>
      </c>
      <c r="BW131" s="180" t="s">
        <v>27</v>
      </c>
      <c r="BX131" s="178" t="s">
        <v>1350</v>
      </c>
      <c r="CP131" s="232" t="s">
        <v>238</v>
      </c>
      <c r="CQ131" s="233" t="str">
        <f t="shared" si="80"/>
        <v>07. Ceglasty 8004</v>
      </c>
      <c r="CV131" s="114" t="s">
        <v>1106</v>
      </c>
      <c r="CW131" s="114">
        <v>0</v>
      </c>
      <c r="CX131" s="114">
        <v>0</v>
      </c>
      <c r="DL131" s="7"/>
      <c r="DM131" s="62" t="s">
        <v>1314</v>
      </c>
      <c r="DN131" s="62">
        <f t="shared" si="72"/>
        <v>0</v>
      </c>
    </row>
    <row r="132" spans="1:118" ht="15">
      <c r="A132" s="17"/>
      <c r="B132" s="18"/>
      <c r="C132" s="3"/>
      <c r="D132" s="3"/>
      <c r="E132" s="18"/>
      <c r="F132" s="3"/>
      <c r="G132" s="3"/>
      <c r="H132" s="17"/>
      <c r="I132" s="3"/>
      <c r="J132" s="3"/>
      <c r="K132" s="3"/>
      <c r="L132" s="3"/>
      <c r="M132" s="3"/>
      <c r="O132" s="17"/>
      <c r="P132" s="3"/>
      <c r="Q132" s="18"/>
      <c r="R132" s="3"/>
      <c r="S132" s="3"/>
      <c r="T132" s="17"/>
      <c r="U132" s="3"/>
      <c r="V132" s="3"/>
      <c r="W132" s="3"/>
      <c r="X132" s="3"/>
      <c r="Y132" s="26"/>
      <c r="Z132" s="27"/>
      <c r="AA132" s="26"/>
      <c r="AB132" s="28"/>
      <c r="AC132" s="26"/>
      <c r="AD132" s="26"/>
      <c r="AE132" s="27"/>
      <c r="AF132" s="26"/>
      <c r="AG132" s="3"/>
      <c r="AI132" s="26"/>
      <c r="AL132" s="247" t="s">
        <v>54</v>
      </c>
      <c r="AM132" s="7" t="s">
        <v>144</v>
      </c>
      <c r="AN132" s="26"/>
      <c r="AO132" s="26"/>
      <c r="AP132" s="26"/>
      <c r="AQ132" s="26"/>
      <c r="BD132" s="184" t="s">
        <v>899</v>
      </c>
      <c r="BE132" s="184" t="s">
        <v>1135</v>
      </c>
      <c r="BN132" s="61" t="s">
        <v>779</v>
      </c>
      <c r="BO132" s="62" t="s">
        <v>217</v>
      </c>
      <c r="BQ132" s="61" t="s">
        <v>779</v>
      </c>
      <c r="BR132" s="124" t="s">
        <v>964</v>
      </c>
      <c r="BW132" s="179" t="s">
        <v>28</v>
      </c>
      <c r="BX132" s="129" t="s">
        <v>878</v>
      </c>
      <c r="CP132" s="232" t="s">
        <v>238</v>
      </c>
      <c r="CQ132" s="233" t="str">
        <f t="shared" si="80"/>
        <v>08. Antracyt 7021</v>
      </c>
      <c r="CR132" s="57"/>
      <c r="CV132" s="114" t="s">
        <v>1107</v>
      </c>
      <c r="CW132" s="114">
        <v>0</v>
      </c>
      <c r="CX132" s="114">
        <v>0</v>
      </c>
      <c r="DL132" s="7"/>
      <c r="DM132" s="62" t="s">
        <v>1315</v>
      </c>
      <c r="DN132" s="62">
        <f t="shared" si="72"/>
        <v>0</v>
      </c>
    </row>
    <row r="133" spans="1:118" ht="15">
      <c r="A133" s="17"/>
      <c r="B133" s="18"/>
      <c r="C133" s="3"/>
      <c r="D133" s="3"/>
      <c r="E133" s="18"/>
      <c r="F133" s="3"/>
      <c r="G133" s="3"/>
      <c r="H133" s="17"/>
      <c r="I133" s="3"/>
      <c r="J133" s="3"/>
      <c r="K133" s="3"/>
      <c r="L133" s="3"/>
      <c r="M133" s="3"/>
      <c r="O133" s="17"/>
      <c r="P133" s="3"/>
      <c r="Q133" s="18"/>
      <c r="R133" s="3"/>
      <c r="S133" s="3"/>
      <c r="T133" s="17"/>
      <c r="U133" s="3"/>
      <c r="V133" s="3"/>
      <c r="W133" s="3"/>
      <c r="X133" s="3"/>
      <c r="Y133" s="26"/>
      <c r="Z133" s="27"/>
      <c r="AA133" s="26"/>
      <c r="AB133" s="28"/>
      <c r="AC133" s="26"/>
      <c r="AD133" s="26"/>
      <c r="AE133" s="27"/>
      <c r="AF133" s="26"/>
      <c r="AG133" s="3"/>
      <c r="AI133" s="26"/>
      <c r="AL133" s="247" t="s">
        <v>77</v>
      </c>
      <c r="AM133" s="7" t="s">
        <v>144</v>
      </c>
      <c r="AN133" s="26"/>
      <c r="AO133" s="26"/>
      <c r="AP133" s="26"/>
      <c r="AQ133" s="26"/>
      <c r="BD133" s="184" t="s">
        <v>905</v>
      </c>
      <c r="BE133" s="184" t="s">
        <v>1135</v>
      </c>
      <c r="BQ133" s="61" t="s">
        <v>779</v>
      </c>
      <c r="BR133" s="124" t="s">
        <v>965</v>
      </c>
      <c r="BW133" s="179" t="s">
        <v>28</v>
      </c>
      <c r="BX133" s="129" t="s">
        <v>879</v>
      </c>
      <c r="CP133" s="232" t="s">
        <v>238</v>
      </c>
      <c r="CQ133" s="233" t="str">
        <f>CC16</f>
        <v>10. Brązowy 8019</v>
      </c>
      <c r="CV133" s="114" t="s">
        <v>1108</v>
      </c>
      <c r="CW133" s="114">
        <v>0</v>
      </c>
      <c r="CX133" s="114">
        <v>0</v>
      </c>
      <c r="DL133" s="7"/>
      <c r="DM133" s="62" t="s">
        <v>1316</v>
      </c>
      <c r="DN133" s="62">
        <f t="shared" si="72"/>
        <v>0</v>
      </c>
    </row>
    <row r="134" spans="1:118" ht="15">
      <c r="A134" s="17"/>
      <c r="B134" s="18"/>
      <c r="C134" s="3"/>
      <c r="D134" s="3"/>
      <c r="E134" s="18"/>
      <c r="F134" s="3"/>
      <c r="G134" s="3"/>
      <c r="H134" s="17"/>
      <c r="I134" s="3"/>
      <c r="J134" s="3"/>
      <c r="K134" s="3"/>
      <c r="L134" s="3"/>
      <c r="M134" s="3"/>
      <c r="O134" s="17"/>
      <c r="P134" s="3"/>
      <c r="Q134" s="18"/>
      <c r="R134" s="3"/>
      <c r="S134" s="3"/>
      <c r="T134" s="17"/>
      <c r="U134" s="3"/>
      <c r="V134" s="3"/>
      <c r="W134" s="3"/>
      <c r="X134" s="3"/>
      <c r="Y134" s="26"/>
      <c r="Z134" s="27"/>
      <c r="AA134" s="26"/>
      <c r="AB134" s="28"/>
      <c r="AC134" s="26"/>
      <c r="AD134" s="26"/>
      <c r="AE134" s="27"/>
      <c r="AF134" s="26"/>
      <c r="AG134" s="3"/>
      <c r="AI134" s="26"/>
      <c r="AL134" s="247" t="s">
        <v>74</v>
      </c>
      <c r="AM134" s="7" t="s">
        <v>144</v>
      </c>
      <c r="AN134" s="26"/>
      <c r="AO134" s="26"/>
      <c r="AP134" s="26"/>
      <c r="AQ134" s="26"/>
      <c r="BD134" s="184" t="s">
        <v>906</v>
      </c>
      <c r="BE134" s="184" t="s">
        <v>1135</v>
      </c>
      <c r="BQ134" s="61" t="s">
        <v>779</v>
      </c>
      <c r="BR134" s="124" t="s">
        <v>966</v>
      </c>
      <c r="BW134" s="179" t="s">
        <v>28</v>
      </c>
      <c r="BX134" s="129" t="s">
        <v>880</v>
      </c>
      <c r="CP134" s="232"/>
      <c r="CQ134" s="166"/>
      <c r="CV134" s="114" t="s">
        <v>1109</v>
      </c>
      <c r="CW134" s="114">
        <v>0</v>
      </c>
      <c r="CX134" s="114">
        <v>0</v>
      </c>
      <c r="DL134" s="7"/>
      <c r="DM134" s="62" t="s">
        <v>1317</v>
      </c>
      <c r="DN134" s="62">
        <f t="shared" si="72"/>
        <v>0</v>
      </c>
    </row>
    <row r="135" spans="1:118" ht="15">
      <c r="A135" s="17"/>
      <c r="B135" s="18"/>
      <c r="C135" s="3"/>
      <c r="D135" s="3"/>
      <c r="E135" s="18"/>
      <c r="F135" s="3"/>
      <c r="G135" s="3"/>
      <c r="H135" s="17"/>
      <c r="I135" s="3"/>
      <c r="J135" s="3"/>
      <c r="K135" s="3"/>
      <c r="L135" s="3"/>
      <c r="M135" s="3"/>
      <c r="O135" s="17"/>
      <c r="P135" s="3"/>
      <c r="Q135" s="18"/>
      <c r="R135" s="3"/>
      <c r="S135" s="3"/>
      <c r="T135" s="17"/>
      <c r="U135" s="3"/>
      <c r="V135" s="3"/>
      <c r="W135" s="3"/>
      <c r="X135" s="3"/>
      <c r="Y135" s="26"/>
      <c r="Z135" s="27"/>
      <c r="AA135" s="26"/>
      <c r="AB135" s="28"/>
      <c r="AC135" s="26"/>
      <c r="AD135" s="26"/>
      <c r="AE135" s="27"/>
      <c r="AF135" s="26"/>
      <c r="AG135" s="3"/>
      <c r="AI135" s="26"/>
      <c r="AL135" s="247" t="s">
        <v>58</v>
      </c>
      <c r="AM135" s="7" t="s">
        <v>144</v>
      </c>
      <c r="AN135" s="26"/>
      <c r="AO135" s="26"/>
      <c r="AP135" s="26"/>
      <c r="AQ135" s="26"/>
      <c r="BD135" s="184" t="s">
        <v>910</v>
      </c>
      <c r="BE135" s="184" t="s">
        <v>1135</v>
      </c>
      <c r="BQ135" s="61" t="s">
        <v>779</v>
      </c>
      <c r="BR135" s="124" t="s">
        <v>850</v>
      </c>
      <c r="BW135" s="179" t="s">
        <v>28</v>
      </c>
      <c r="BX135" s="129" t="s">
        <v>881</v>
      </c>
      <c r="CP135" s="232"/>
      <c r="CQ135" s="233"/>
      <c r="CV135" s="114" t="s">
        <v>1110</v>
      </c>
      <c r="CW135" s="114">
        <v>0</v>
      </c>
      <c r="CX135" s="114">
        <v>0</v>
      </c>
      <c r="CY135" s="3">
        <v>100</v>
      </c>
      <c r="DL135" s="7"/>
      <c r="DM135" s="62" t="s">
        <v>1318</v>
      </c>
      <c r="DN135" s="62">
        <f t="shared" si="72"/>
        <v>0</v>
      </c>
    </row>
    <row r="136" spans="1:118" ht="15">
      <c r="A136" s="17"/>
      <c r="B136" s="18"/>
      <c r="C136" s="3"/>
      <c r="D136" s="3"/>
      <c r="E136" s="18"/>
      <c r="F136" s="3"/>
      <c r="G136" s="3"/>
      <c r="H136" s="17"/>
      <c r="I136" s="3"/>
      <c r="J136" s="3"/>
      <c r="K136" s="3"/>
      <c r="L136" s="3"/>
      <c r="M136" s="3"/>
      <c r="O136" s="17"/>
      <c r="P136" s="3"/>
      <c r="Q136" s="18"/>
      <c r="R136" s="3"/>
      <c r="S136" s="3"/>
      <c r="T136" s="17"/>
      <c r="U136" s="3"/>
      <c r="V136" s="3"/>
      <c r="W136" s="3"/>
      <c r="X136" s="3"/>
      <c r="Y136" s="26"/>
      <c r="Z136" s="27"/>
      <c r="AA136" s="26"/>
      <c r="AB136" s="28"/>
      <c r="AC136" s="26"/>
      <c r="AD136" s="26"/>
      <c r="AE136" s="27"/>
      <c r="AF136" s="26"/>
      <c r="AG136" s="3"/>
      <c r="AI136" s="26"/>
      <c r="AL136" s="247"/>
      <c r="AM136" s="7"/>
      <c r="AN136" s="26"/>
      <c r="AO136" s="26"/>
      <c r="AP136" s="26"/>
      <c r="AQ136" s="26"/>
      <c r="BD136" s="184" t="s">
        <v>911</v>
      </c>
      <c r="BE136" s="184" t="s">
        <v>1135</v>
      </c>
      <c r="BQ136" s="61"/>
      <c r="BR136" s="62"/>
      <c r="BW136" s="179" t="s">
        <v>28</v>
      </c>
      <c r="BX136" s="129" t="s">
        <v>883</v>
      </c>
      <c r="CP136" s="236" t="s">
        <v>239</v>
      </c>
      <c r="CQ136" s="231" t="str">
        <f t="shared" ref="CQ136:CQ142" si="81">CC8</f>
        <v>02. Brązowy 8017</v>
      </c>
      <c r="CV136" s="114" t="s">
        <v>1111</v>
      </c>
      <c r="CW136" s="114">
        <v>0</v>
      </c>
      <c r="CX136" s="114">
        <v>0</v>
      </c>
      <c r="CY136" s="3">
        <v>100</v>
      </c>
      <c r="DL136" s="7"/>
      <c r="DM136" s="62" t="s">
        <v>1319</v>
      </c>
      <c r="DN136" s="62">
        <f t="shared" si="72"/>
        <v>0</v>
      </c>
    </row>
    <row r="137" spans="1:118" ht="15">
      <c r="A137" s="17"/>
      <c r="B137" s="18"/>
      <c r="C137" s="3"/>
      <c r="D137" s="3"/>
      <c r="E137" s="18"/>
      <c r="F137" s="3"/>
      <c r="G137" s="3"/>
      <c r="H137" s="17"/>
      <c r="I137" s="3"/>
      <c r="J137" s="3"/>
      <c r="K137" s="3"/>
      <c r="L137" s="3"/>
      <c r="M137" s="3"/>
      <c r="O137" s="17"/>
      <c r="P137" s="3"/>
      <c r="Q137" s="18"/>
      <c r="R137" s="3"/>
      <c r="S137" s="3"/>
      <c r="T137" s="17"/>
      <c r="U137" s="3"/>
      <c r="V137" s="3"/>
      <c r="W137" s="3"/>
      <c r="X137" s="3"/>
      <c r="Y137" s="26"/>
      <c r="Z137" s="27"/>
      <c r="AA137" s="26"/>
      <c r="AB137" s="28"/>
      <c r="AC137" s="26"/>
      <c r="AD137" s="26"/>
      <c r="AE137" s="27"/>
      <c r="AF137" s="26"/>
      <c r="AG137" s="3"/>
      <c r="AI137" s="26"/>
      <c r="AL137" s="247"/>
      <c r="AM137" s="7"/>
      <c r="AN137" s="26"/>
      <c r="AO137" s="26"/>
      <c r="AP137" s="26"/>
      <c r="AQ137" s="26"/>
      <c r="BD137" s="184" t="s">
        <v>876</v>
      </c>
      <c r="BE137" s="184" t="s">
        <v>1135</v>
      </c>
      <c r="BQ137" s="61"/>
      <c r="BR137" s="62"/>
      <c r="BW137" s="179" t="s">
        <v>28</v>
      </c>
      <c r="BX137" s="129" t="s">
        <v>884</v>
      </c>
      <c r="CP137" s="232" t="s">
        <v>239</v>
      </c>
      <c r="CQ137" s="233" t="str">
        <f t="shared" si="81"/>
        <v>03. Grafitowy 7024</v>
      </c>
      <c r="CV137" s="115" t="s">
        <v>102</v>
      </c>
      <c r="CW137" s="114">
        <v>0.5</v>
      </c>
      <c r="CX137" s="114">
        <v>0.7</v>
      </c>
      <c r="CY137" s="3">
        <v>10</v>
      </c>
      <c r="DL137" s="7"/>
      <c r="DM137" s="62" t="s">
        <v>1320</v>
      </c>
      <c r="DN137" s="62">
        <f t="shared" si="72"/>
        <v>0</v>
      </c>
    </row>
    <row r="138" spans="1:118" ht="15">
      <c r="A138" s="17"/>
      <c r="B138" s="18"/>
      <c r="C138" s="3"/>
      <c r="D138" s="3"/>
      <c r="E138" s="18"/>
      <c r="F138" s="3"/>
      <c r="G138" s="3"/>
      <c r="H138" s="17"/>
      <c r="I138" s="3"/>
      <c r="J138" s="3"/>
      <c r="K138" s="3"/>
      <c r="L138" s="3"/>
      <c r="M138" s="3"/>
      <c r="O138" s="17"/>
      <c r="P138" s="3"/>
      <c r="Q138" s="18"/>
      <c r="R138" s="3"/>
      <c r="S138" s="3"/>
      <c r="T138" s="17"/>
      <c r="U138" s="3"/>
      <c r="V138" s="3"/>
      <c r="W138" s="3"/>
      <c r="X138" s="3"/>
      <c r="Y138" s="26"/>
      <c r="Z138" s="27"/>
      <c r="AA138" s="26"/>
      <c r="AB138" s="28"/>
      <c r="AC138" s="26"/>
      <c r="AD138" s="26"/>
      <c r="AE138" s="27"/>
      <c r="AF138" s="26"/>
      <c r="AG138" s="3"/>
      <c r="AI138" s="26"/>
      <c r="AL138" s="62" t="s">
        <v>1806</v>
      </c>
      <c r="AM138" s="62" t="s">
        <v>307</v>
      </c>
      <c r="AN138" s="26"/>
      <c r="AO138" s="26"/>
      <c r="AP138" s="26"/>
      <c r="AQ138" s="26"/>
      <c r="BD138" s="184" t="s">
        <v>877</v>
      </c>
      <c r="BE138" s="184" t="s">
        <v>1135</v>
      </c>
      <c r="BQ138" s="61"/>
      <c r="BR138" s="62"/>
      <c r="BW138" s="179" t="s">
        <v>28</v>
      </c>
      <c r="BX138" s="129" t="s">
        <v>896</v>
      </c>
      <c r="CP138" s="232" t="s">
        <v>239</v>
      </c>
      <c r="CQ138" s="233" t="str">
        <f t="shared" si="81"/>
        <v>04. Czerwony 3009</v>
      </c>
      <c r="CV138" s="115" t="s">
        <v>103</v>
      </c>
      <c r="CW138" s="114">
        <v>0.7</v>
      </c>
      <c r="CX138" s="114">
        <v>1</v>
      </c>
      <c r="CY138" s="3">
        <v>160</v>
      </c>
      <c r="DL138" s="7"/>
      <c r="DM138" s="62" t="s">
        <v>1321</v>
      </c>
      <c r="DN138" s="62">
        <f t="shared" si="72"/>
        <v>0</v>
      </c>
    </row>
    <row r="139" spans="1:118" ht="15">
      <c r="A139" s="17"/>
      <c r="B139" s="18"/>
      <c r="C139" s="3"/>
      <c r="D139" s="3"/>
      <c r="E139" s="18"/>
      <c r="F139" s="3"/>
      <c r="G139" s="3"/>
      <c r="H139" s="17"/>
      <c r="I139" s="3"/>
      <c r="J139" s="3"/>
      <c r="K139" s="3"/>
      <c r="L139" s="3"/>
      <c r="M139" s="3"/>
      <c r="O139" s="17"/>
      <c r="P139" s="3"/>
      <c r="Q139" s="18"/>
      <c r="R139" s="3"/>
      <c r="S139" s="3"/>
      <c r="T139" s="17"/>
      <c r="U139" s="3"/>
      <c r="V139" s="3"/>
      <c r="W139" s="3"/>
      <c r="X139" s="3"/>
      <c r="Y139" s="26"/>
      <c r="Z139" s="27"/>
      <c r="AA139" s="26"/>
      <c r="AB139" s="28"/>
      <c r="AC139" s="26"/>
      <c r="AD139" s="26"/>
      <c r="AE139" s="27"/>
      <c r="AF139" s="26"/>
      <c r="AG139" s="3"/>
      <c r="AI139" s="26"/>
      <c r="AL139" s="62" t="s">
        <v>1807</v>
      </c>
      <c r="AM139" s="62" t="s">
        <v>307</v>
      </c>
      <c r="AN139" s="26"/>
      <c r="AO139" s="26"/>
      <c r="AP139" s="26"/>
      <c r="AQ139" s="26"/>
      <c r="BD139" s="184" t="s">
        <v>1136</v>
      </c>
      <c r="BE139" s="184" t="s">
        <v>1135</v>
      </c>
      <c r="BQ139" s="61" t="s">
        <v>780</v>
      </c>
      <c r="BR139" s="62"/>
      <c r="BW139" s="179" t="s">
        <v>28</v>
      </c>
      <c r="BX139" s="129" t="s">
        <v>895</v>
      </c>
      <c r="CP139" s="232" t="s">
        <v>239</v>
      </c>
      <c r="CQ139" s="233" t="str">
        <f t="shared" si="81"/>
        <v>05. Zielony 6020</v>
      </c>
      <c r="CV139" s="115" t="s">
        <v>266</v>
      </c>
      <c r="CW139" s="114">
        <v>0.8</v>
      </c>
      <c r="CX139" s="114">
        <v>0.875</v>
      </c>
      <c r="CY139" s="3">
        <v>90</v>
      </c>
      <c r="DL139" s="7"/>
      <c r="DM139" s="62" t="s">
        <v>1322</v>
      </c>
      <c r="DN139" s="62">
        <f t="shared" si="72"/>
        <v>0</v>
      </c>
    </row>
    <row r="140" spans="1:118" ht="15">
      <c r="A140" s="17"/>
      <c r="B140" s="18"/>
      <c r="C140" s="3"/>
      <c r="D140" s="3"/>
      <c r="E140" s="18"/>
      <c r="F140" s="3"/>
      <c r="G140" s="3"/>
      <c r="H140" s="17"/>
      <c r="I140" s="3"/>
      <c r="J140" s="3"/>
      <c r="K140" s="3"/>
      <c r="L140" s="3"/>
      <c r="M140" s="3"/>
      <c r="O140" s="17"/>
      <c r="P140" s="3"/>
      <c r="Q140" s="18"/>
      <c r="R140" s="3"/>
      <c r="S140" s="3"/>
      <c r="T140" s="17"/>
      <c r="U140" s="3"/>
      <c r="V140" s="3"/>
      <c r="W140" s="3"/>
      <c r="X140" s="3"/>
      <c r="Y140" s="26"/>
      <c r="Z140" s="27"/>
      <c r="AA140" s="26"/>
      <c r="AB140" s="28"/>
      <c r="AC140" s="26"/>
      <c r="AD140" s="26"/>
      <c r="AE140" s="27"/>
      <c r="AF140" s="26"/>
      <c r="AG140" s="3"/>
      <c r="AI140" s="26"/>
      <c r="AL140" s="62" t="s">
        <v>1811</v>
      </c>
      <c r="AM140" s="293" t="s">
        <v>307</v>
      </c>
      <c r="AN140" s="26"/>
      <c r="AO140" s="26"/>
      <c r="AP140" s="26"/>
      <c r="AQ140" s="26"/>
      <c r="BD140" s="184" t="s">
        <v>1137</v>
      </c>
      <c r="BE140" s="184" t="s">
        <v>1135</v>
      </c>
      <c r="BQ140" s="61" t="s">
        <v>780</v>
      </c>
      <c r="BR140" s="121" t="s">
        <v>821</v>
      </c>
      <c r="BW140" s="179" t="s">
        <v>28</v>
      </c>
      <c r="BX140" s="129" t="s">
        <v>894</v>
      </c>
      <c r="CP140" s="232" t="s">
        <v>239</v>
      </c>
      <c r="CQ140" s="233" t="str">
        <f t="shared" si="81"/>
        <v>06. Czarny 9005</v>
      </c>
      <c r="CV140" s="115" t="s">
        <v>263</v>
      </c>
      <c r="CW140" s="114">
        <v>0.8</v>
      </c>
      <c r="CX140" s="114">
        <v>0.875</v>
      </c>
      <c r="CY140" s="3">
        <v>225</v>
      </c>
      <c r="DL140" s="7"/>
      <c r="DM140" s="62" t="s">
        <v>1323</v>
      </c>
      <c r="DN140" s="62">
        <f t="shared" si="72"/>
        <v>0</v>
      </c>
    </row>
    <row r="141" spans="1:118">
      <c r="A141" s="17"/>
      <c r="B141" s="18"/>
      <c r="C141" s="3"/>
      <c r="D141" s="3"/>
      <c r="E141" s="18"/>
      <c r="F141" s="3"/>
      <c r="G141" s="3"/>
      <c r="H141" s="17"/>
      <c r="I141" s="3"/>
      <c r="J141" s="3"/>
      <c r="K141" s="3"/>
      <c r="L141" s="3"/>
      <c r="M141" s="3"/>
      <c r="O141" s="17"/>
      <c r="P141" s="3"/>
      <c r="Q141" s="18"/>
      <c r="R141" s="3"/>
      <c r="S141" s="3"/>
      <c r="T141" s="17"/>
      <c r="U141" s="3"/>
      <c r="V141" s="3"/>
      <c r="W141" s="3"/>
      <c r="X141" s="3"/>
      <c r="Y141" s="26"/>
      <c r="Z141" s="27"/>
      <c r="AA141" s="26"/>
      <c r="AB141" s="28"/>
      <c r="AC141" s="26"/>
      <c r="AD141" s="26"/>
      <c r="AE141" s="27"/>
      <c r="AF141" s="3"/>
      <c r="AG141" s="3"/>
      <c r="AI141" s="26"/>
      <c r="AL141" s="62"/>
      <c r="AM141" s="62"/>
      <c r="AN141" s="26"/>
      <c r="AO141" s="26"/>
      <c r="AP141" s="26"/>
      <c r="AQ141" s="26"/>
      <c r="BD141" s="114" t="s">
        <v>1138</v>
      </c>
      <c r="BE141" s="114" t="s">
        <v>1135</v>
      </c>
      <c r="BQ141" s="61" t="s">
        <v>780</v>
      </c>
      <c r="BR141" s="62"/>
      <c r="BW141" s="179" t="s">
        <v>28</v>
      </c>
      <c r="BX141" s="129" t="s">
        <v>893</v>
      </c>
      <c r="CP141" s="232" t="s">
        <v>239</v>
      </c>
      <c r="CQ141" s="233" t="str">
        <f t="shared" si="81"/>
        <v>07. Ceglasty 8004</v>
      </c>
      <c r="CR141" s="57"/>
      <c r="CV141" s="115" t="s">
        <v>383</v>
      </c>
      <c r="CW141" s="114">
        <v>1</v>
      </c>
      <c r="CX141" s="114">
        <v>1.2</v>
      </c>
      <c r="CY141" s="3">
        <v>125</v>
      </c>
      <c r="DL141" s="7"/>
      <c r="DM141" s="62" t="s">
        <v>1324</v>
      </c>
      <c r="DN141" s="62">
        <f t="shared" si="72"/>
        <v>0</v>
      </c>
    </row>
    <row r="142" spans="1:118">
      <c r="A142" s="17"/>
      <c r="B142" s="18"/>
      <c r="C142" s="3"/>
      <c r="D142" s="3"/>
      <c r="E142" s="18"/>
      <c r="F142" s="3"/>
      <c r="G142" s="3"/>
      <c r="H142" s="17"/>
      <c r="I142" s="3"/>
      <c r="J142" s="3"/>
      <c r="K142" s="3"/>
      <c r="L142" s="3"/>
      <c r="M142" s="3"/>
      <c r="O142" s="17"/>
      <c r="P142" s="3"/>
      <c r="Q142" s="18"/>
      <c r="R142" s="3"/>
      <c r="S142" s="3"/>
      <c r="T142" s="17"/>
      <c r="U142" s="3"/>
      <c r="V142" s="3"/>
      <c r="W142" s="3"/>
      <c r="X142" s="3"/>
      <c r="Y142" s="26"/>
      <c r="Z142" s="27"/>
      <c r="AA142" s="26"/>
      <c r="AB142" s="28"/>
      <c r="AC142" s="26"/>
      <c r="AD142" s="26"/>
      <c r="AE142" s="27"/>
      <c r="AF142" s="3"/>
      <c r="AG142" s="3"/>
      <c r="AI142" s="26"/>
      <c r="AL142" s="62" t="s">
        <v>1603</v>
      </c>
      <c r="AM142" s="62" t="s">
        <v>307</v>
      </c>
      <c r="AN142" s="26"/>
      <c r="AO142" s="26"/>
      <c r="AP142" s="26"/>
      <c r="AQ142" s="26"/>
      <c r="BD142" s="114" t="s">
        <v>1139</v>
      </c>
      <c r="BE142" s="114" t="s">
        <v>1135</v>
      </c>
      <c r="BQ142" s="61" t="s">
        <v>780</v>
      </c>
      <c r="BR142" s="62" t="s">
        <v>219</v>
      </c>
      <c r="BW142" s="179" t="s">
        <v>28</v>
      </c>
      <c r="BX142" s="129" t="s">
        <v>892</v>
      </c>
      <c r="CP142" s="232" t="s">
        <v>239</v>
      </c>
      <c r="CQ142" s="233" t="str">
        <f t="shared" si="81"/>
        <v>08. Antracyt 7021</v>
      </c>
      <c r="CV142" s="115" t="s">
        <v>269</v>
      </c>
      <c r="CW142" s="114">
        <v>1</v>
      </c>
      <c r="CX142" s="114">
        <v>1.2</v>
      </c>
      <c r="DL142" s="7"/>
      <c r="DM142" s="62" t="s">
        <v>1325</v>
      </c>
      <c r="DN142" s="62">
        <f t="shared" si="72"/>
        <v>0</v>
      </c>
    </row>
    <row r="143" spans="1:118">
      <c r="A143" s="17"/>
      <c r="B143" s="18"/>
      <c r="C143" s="3"/>
      <c r="D143" s="3"/>
      <c r="E143" s="18"/>
      <c r="F143" s="3"/>
      <c r="G143" s="3"/>
      <c r="H143" s="17"/>
      <c r="I143" s="3"/>
      <c r="J143" s="3"/>
      <c r="K143" s="3"/>
      <c r="L143" s="3"/>
      <c r="M143" s="3"/>
      <c r="O143" s="17"/>
      <c r="P143" s="3"/>
      <c r="Q143" s="18"/>
      <c r="R143" s="3"/>
      <c r="S143" s="3"/>
      <c r="T143" s="17"/>
      <c r="U143" s="3"/>
      <c r="V143" s="3"/>
      <c r="W143" s="3"/>
      <c r="X143" s="3"/>
      <c r="Y143" s="26"/>
      <c r="Z143" s="27"/>
      <c r="AA143" s="26"/>
      <c r="AB143" s="28"/>
      <c r="AC143" s="26"/>
      <c r="AD143" s="26"/>
      <c r="AE143" s="27"/>
      <c r="AF143" s="3"/>
      <c r="AG143" s="3"/>
      <c r="AI143" s="26"/>
      <c r="AL143" s="62"/>
      <c r="AM143" s="62"/>
      <c r="AN143" s="26"/>
      <c r="AO143" s="26"/>
      <c r="AP143" s="26"/>
      <c r="AQ143" s="26"/>
      <c r="BD143" s="114" t="s">
        <v>1140</v>
      </c>
      <c r="BE143" s="114" t="s">
        <v>1135</v>
      </c>
      <c r="BQ143" s="61" t="s">
        <v>780</v>
      </c>
      <c r="BR143" s="62" t="s">
        <v>218</v>
      </c>
      <c r="BW143" s="179" t="s">
        <v>28</v>
      </c>
      <c r="BX143" s="129" t="s">
        <v>891</v>
      </c>
      <c r="CP143" s="232" t="s">
        <v>239</v>
      </c>
      <c r="CQ143" s="233" t="str">
        <f>CC16</f>
        <v>10. Brązowy 8019</v>
      </c>
      <c r="CV143" s="115" t="s">
        <v>267</v>
      </c>
      <c r="CW143" s="114">
        <v>0.9</v>
      </c>
      <c r="CX143" s="114">
        <v>1</v>
      </c>
      <c r="CY143" s="3">
        <v>25</v>
      </c>
      <c r="DL143" s="7"/>
      <c r="DM143" s="62" t="s">
        <v>1326</v>
      </c>
      <c r="DN143" s="62">
        <f t="shared" si="72"/>
        <v>0</v>
      </c>
    </row>
    <row r="144" spans="1:118">
      <c r="A144" s="17"/>
      <c r="B144" s="18"/>
      <c r="C144" s="3"/>
      <c r="D144" s="3"/>
      <c r="E144" s="18"/>
      <c r="F144" s="3"/>
      <c r="G144" s="3"/>
      <c r="H144" s="17"/>
      <c r="I144" s="3"/>
      <c r="J144" s="3"/>
      <c r="K144" s="3"/>
      <c r="L144" s="3"/>
      <c r="M144" s="3"/>
      <c r="O144" s="17"/>
      <c r="P144" s="3"/>
      <c r="Q144" s="18"/>
      <c r="R144" s="3"/>
      <c r="S144" s="3"/>
      <c r="T144" s="17"/>
      <c r="U144" s="3"/>
      <c r="V144" s="3"/>
      <c r="W144" s="3"/>
      <c r="X144" s="3"/>
      <c r="Y144" s="26"/>
      <c r="Z144" s="27"/>
      <c r="AA144" s="26"/>
      <c r="AB144" s="28"/>
      <c r="AC144" s="26"/>
      <c r="AD144" s="26"/>
      <c r="AE144" s="27"/>
      <c r="AF144" s="3"/>
      <c r="AG144" s="3"/>
      <c r="AI144" s="26"/>
      <c r="AL144" s="62" t="s">
        <v>1808</v>
      </c>
      <c r="AM144" s="293" t="s">
        <v>307</v>
      </c>
      <c r="AN144" s="26"/>
      <c r="AO144" s="26"/>
      <c r="AP144" s="26"/>
      <c r="AQ144" s="26"/>
      <c r="BD144" s="114" t="s">
        <v>1141</v>
      </c>
      <c r="BE144" s="114" t="s">
        <v>1135</v>
      </c>
      <c r="BQ144" s="61" t="s">
        <v>780</v>
      </c>
      <c r="BR144" s="62" t="s">
        <v>217</v>
      </c>
      <c r="BW144" s="179" t="s">
        <v>28</v>
      </c>
      <c r="BX144" s="129" t="s">
        <v>890</v>
      </c>
      <c r="CP144" s="232"/>
      <c r="CQ144" s="166"/>
      <c r="CV144" s="114" t="s">
        <v>268</v>
      </c>
      <c r="CW144" s="114">
        <v>0.9</v>
      </c>
      <c r="CX144" s="114">
        <v>1</v>
      </c>
      <c r="DL144" s="7"/>
      <c r="DM144" s="62" t="s">
        <v>1327</v>
      </c>
      <c r="DN144" s="62">
        <f t="shared" si="72"/>
        <v>0</v>
      </c>
    </row>
    <row r="145" spans="1:118">
      <c r="A145" s="17"/>
      <c r="B145" s="18"/>
      <c r="C145" s="3"/>
      <c r="D145" s="3"/>
      <c r="E145" s="18"/>
      <c r="F145" s="3"/>
      <c r="G145" s="3"/>
      <c r="H145" s="17"/>
      <c r="I145" s="3"/>
      <c r="J145" s="3"/>
      <c r="K145" s="3"/>
      <c r="L145" s="3"/>
      <c r="M145" s="3"/>
      <c r="O145" s="17"/>
      <c r="P145" s="3"/>
      <c r="Q145" s="18"/>
      <c r="R145" s="3"/>
      <c r="S145" s="3"/>
      <c r="T145" s="17"/>
      <c r="U145" s="3"/>
      <c r="V145" s="3"/>
      <c r="W145" s="3"/>
      <c r="X145" s="3"/>
      <c r="Y145" s="26"/>
      <c r="Z145" s="27"/>
      <c r="AA145" s="26"/>
      <c r="AB145" s="28"/>
      <c r="AC145" s="26"/>
      <c r="AD145" s="26"/>
      <c r="AE145" s="27"/>
      <c r="AF145" s="3"/>
      <c r="AG145" s="3"/>
      <c r="AI145" s="26"/>
      <c r="AL145" s="62" t="s">
        <v>1809</v>
      </c>
      <c r="AM145" s="62" t="s">
        <v>307</v>
      </c>
      <c r="AN145" s="26"/>
      <c r="AO145" s="26"/>
      <c r="AP145" s="26"/>
      <c r="AQ145" s="26"/>
      <c r="BD145" s="114" t="s">
        <v>907</v>
      </c>
      <c r="BE145" s="114" t="s">
        <v>1142</v>
      </c>
      <c r="BL145" s="62"/>
      <c r="BN145" s="61" t="s">
        <v>780</v>
      </c>
      <c r="BP145" s="71"/>
      <c r="BQ145" s="61" t="s">
        <v>780</v>
      </c>
      <c r="BR145" s="62"/>
      <c r="BW145" s="179" t="s">
        <v>28</v>
      </c>
      <c r="BX145" s="129" t="s">
        <v>889</v>
      </c>
      <c r="CP145" s="234"/>
      <c r="CQ145" s="235"/>
      <c r="CV145" s="114" t="s">
        <v>270</v>
      </c>
      <c r="CW145" s="114">
        <v>0.75</v>
      </c>
      <c r="CX145" s="114">
        <v>0.82</v>
      </c>
      <c r="DL145" s="7"/>
      <c r="DM145" s="166" t="s">
        <v>1353</v>
      </c>
      <c r="DN145" s="62">
        <f>SUMIF($CZ$9:$CZ$97,DM145,$DA$9:$DA$97)</f>
        <v>0</v>
      </c>
    </row>
    <row r="146" spans="1:118">
      <c r="A146" s="17"/>
      <c r="B146" s="18"/>
      <c r="C146" s="3"/>
      <c r="D146" s="3"/>
      <c r="E146" s="18"/>
      <c r="F146" s="3"/>
      <c r="G146" s="3"/>
      <c r="H146" s="17"/>
      <c r="I146" s="3"/>
      <c r="J146" s="3"/>
      <c r="K146" s="3"/>
      <c r="L146" s="3"/>
      <c r="M146" s="3"/>
      <c r="O146" s="17"/>
      <c r="P146" s="3"/>
      <c r="Q146" s="18"/>
      <c r="R146" s="3"/>
      <c r="S146" s="3"/>
      <c r="T146" s="17"/>
      <c r="U146" s="3"/>
      <c r="V146" s="3"/>
      <c r="W146" s="3"/>
      <c r="X146" s="3"/>
      <c r="Y146" s="26"/>
      <c r="Z146" s="27"/>
      <c r="AA146" s="26"/>
      <c r="AB146" s="28"/>
      <c r="AC146" s="26"/>
      <c r="AD146" s="26"/>
      <c r="AE146" s="27"/>
      <c r="AF146" s="3"/>
      <c r="AG146" s="3"/>
      <c r="AI146" s="26"/>
      <c r="AL146" s="62" t="s">
        <v>1810</v>
      </c>
      <c r="AM146" s="62" t="s">
        <v>307</v>
      </c>
      <c r="AN146" s="26"/>
      <c r="AO146" s="26"/>
      <c r="AP146" s="26"/>
      <c r="AQ146" s="26"/>
      <c r="BD146" s="114" t="s">
        <v>908</v>
      </c>
      <c r="BE146" s="114" t="s">
        <v>1142</v>
      </c>
      <c r="BN146" s="61" t="s">
        <v>780</v>
      </c>
      <c r="BO146" s="123" t="s">
        <v>823</v>
      </c>
      <c r="BQ146" s="61" t="s">
        <v>780</v>
      </c>
      <c r="BR146" s="122" t="s">
        <v>822</v>
      </c>
      <c r="BW146" s="179" t="s">
        <v>28</v>
      </c>
      <c r="BX146" s="129" t="s">
        <v>888</v>
      </c>
      <c r="CP146" s="232" t="s">
        <v>240</v>
      </c>
      <c r="CQ146" s="233" t="str">
        <f>CC8</f>
        <v>02. Brązowy 8017</v>
      </c>
      <c r="CV146" s="115" t="s">
        <v>271</v>
      </c>
      <c r="CW146" s="114">
        <v>3.1</v>
      </c>
      <c r="CX146" s="114">
        <v>3.2</v>
      </c>
      <c r="CY146" s="3">
        <v>10</v>
      </c>
      <c r="DL146" s="7"/>
      <c r="DM146" s="166" t="s">
        <v>1598</v>
      </c>
      <c r="DN146" s="62">
        <f t="shared" ref="DN146:DN147" si="82">SUMIF($CZ$9:$CZ$97,DM146,$DA$9:$DA$97)</f>
        <v>0</v>
      </c>
    </row>
    <row r="147" spans="1:118">
      <c r="A147" s="17"/>
      <c r="B147" s="18"/>
      <c r="C147" s="3"/>
      <c r="D147" s="3"/>
      <c r="E147" s="18"/>
      <c r="F147" s="3"/>
      <c r="G147" s="3"/>
      <c r="H147" s="17"/>
      <c r="I147" s="3"/>
      <c r="J147" s="3"/>
      <c r="K147" s="3"/>
      <c r="L147" s="3"/>
      <c r="M147" s="3"/>
      <c r="O147" s="17"/>
      <c r="P147" s="3"/>
      <c r="Q147" s="18"/>
      <c r="R147" s="3"/>
      <c r="S147" s="3"/>
      <c r="T147" s="17"/>
      <c r="U147" s="3"/>
      <c r="V147" s="3"/>
      <c r="W147" s="3"/>
      <c r="X147" s="3"/>
      <c r="Y147" s="26"/>
      <c r="Z147" s="27"/>
      <c r="AA147" s="26"/>
      <c r="AB147" s="28"/>
      <c r="AC147" s="26"/>
      <c r="AD147" s="26"/>
      <c r="AE147" s="27"/>
      <c r="AF147" s="3"/>
      <c r="AG147" s="3"/>
      <c r="AI147" s="26"/>
      <c r="AL147" s="62" t="s">
        <v>1604</v>
      </c>
      <c r="AM147" s="62" t="s">
        <v>307</v>
      </c>
      <c r="AN147" s="26"/>
      <c r="AO147" s="26"/>
      <c r="AP147" s="26"/>
      <c r="AQ147" s="26"/>
      <c r="BD147" s="114" t="s">
        <v>909</v>
      </c>
      <c r="BE147" s="114" t="s">
        <v>1142</v>
      </c>
      <c r="BN147" s="61" t="s">
        <v>780</v>
      </c>
      <c r="BQ147" s="61" t="s">
        <v>780</v>
      </c>
      <c r="BR147" s="62"/>
      <c r="BW147" s="179" t="s">
        <v>28</v>
      </c>
      <c r="BX147" s="129" t="s">
        <v>1593</v>
      </c>
      <c r="CP147" s="232" t="s">
        <v>240</v>
      </c>
      <c r="CQ147" s="233" t="str">
        <f>CC9</f>
        <v>03. Grafitowy 7024</v>
      </c>
      <c r="CV147" s="114" t="s">
        <v>272</v>
      </c>
      <c r="CW147" s="114">
        <v>3.1</v>
      </c>
      <c r="CX147" s="114">
        <v>3.2</v>
      </c>
      <c r="DL147" s="7"/>
      <c r="DM147" s="166" t="s">
        <v>1599</v>
      </c>
      <c r="DN147" s="62">
        <f t="shared" si="82"/>
        <v>0</v>
      </c>
    </row>
    <row r="148" spans="1:118">
      <c r="A148" s="17"/>
      <c r="B148" s="18"/>
      <c r="C148" s="3"/>
      <c r="D148" s="3"/>
      <c r="E148" s="18"/>
      <c r="F148" s="3"/>
      <c r="G148" s="3"/>
      <c r="H148" s="17"/>
      <c r="I148" s="3"/>
      <c r="J148" s="3"/>
      <c r="K148" s="3"/>
      <c r="L148" s="3"/>
      <c r="M148" s="3"/>
      <c r="O148" s="17"/>
      <c r="P148" s="3"/>
      <c r="Q148" s="18"/>
      <c r="R148" s="3"/>
      <c r="S148" s="3"/>
      <c r="T148" s="17"/>
      <c r="U148" s="3"/>
      <c r="V148" s="3"/>
      <c r="W148" s="3"/>
      <c r="X148" s="3"/>
      <c r="Y148" s="26"/>
      <c r="Z148" s="27"/>
      <c r="AA148" s="26"/>
      <c r="AB148" s="28"/>
      <c r="AC148" s="26"/>
      <c r="AD148" s="26"/>
      <c r="AE148" s="27"/>
      <c r="AF148" s="3"/>
      <c r="AG148" s="3"/>
      <c r="AI148" s="26"/>
      <c r="AL148" s="62"/>
      <c r="AM148" s="293"/>
      <c r="AN148" s="26"/>
      <c r="AO148" s="26"/>
      <c r="AP148" s="26"/>
      <c r="AQ148" s="26"/>
      <c r="BD148" s="114" t="s">
        <v>873</v>
      </c>
      <c r="BE148" s="114" t="s">
        <v>1142</v>
      </c>
      <c r="BN148" s="61" t="s">
        <v>780</v>
      </c>
      <c r="BO148" s="124" t="s">
        <v>845</v>
      </c>
      <c r="BQ148" s="61" t="s">
        <v>780</v>
      </c>
      <c r="BR148" s="62" t="s">
        <v>204</v>
      </c>
      <c r="BW148" s="179" t="s">
        <v>28</v>
      </c>
      <c r="BX148" s="129" t="s">
        <v>887</v>
      </c>
      <c r="CP148" s="232" t="s">
        <v>240</v>
      </c>
      <c r="CQ148" s="233" t="str">
        <f>CC10</f>
        <v>04. Czerwony 3009</v>
      </c>
      <c r="CR148" s="57"/>
      <c r="CV148" s="115" t="s">
        <v>264</v>
      </c>
      <c r="CW148" s="114">
        <v>0.25</v>
      </c>
      <c r="CX148" s="114">
        <v>0.3</v>
      </c>
      <c r="CY148" s="3">
        <v>10</v>
      </c>
      <c r="DL148" s="7"/>
      <c r="DM148" s="166" t="s">
        <v>1792</v>
      </c>
      <c r="DN148" s="62">
        <f t="shared" ref="DN148:DN179" si="83">SUMIF($CZ$9:$CZ$97,DM148,$DA$9:$DA$97)</f>
        <v>0</v>
      </c>
    </row>
    <row r="149" spans="1:118">
      <c r="A149" s="17"/>
      <c r="B149" s="18"/>
      <c r="C149" s="3"/>
      <c r="D149" s="3"/>
      <c r="E149" s="18"/>
      <c r="F149" s="3"/>
      <c r="G149" s="3"/>
      <c r="H149" s="17"/>
      <c r="I149" s="3"/>
      <c r="J149" s="3"/>
      <c r="K149" s="3"/>
      <c r="L149" s="3"/>
      <c r="M149" s="3"/>
      <c r="O149" s="17"/>
      <c r="P149" s="3"/>
      <c r="Q149" s="18"/>
      <c r="R149" s="3"/>
      <c r="S149" s="3"/>
      <c r="T149" s="17"/>
      <c r="U149" s="3"/>
      <c r="V149" s="3"/>
      <c r="W149" s="3"/>
      <c r="X149" s="3"/>
      <c r="Y149" s="26"/>
      <c r="Z149" s="27"/>
      <c r="AA149" s="26"/>
      <c r="AB149" s="28"/>
      <c r="AC149" s="26"/>
      <c r="AD149" s="26"/>
      <c r="AE149" s="27"/>
      <c r="AF149" s="3"/>
      <c r="AG149" s="3"/>
      <c r="AI149" s="26"/>
      <c r="AL149" s="62"/>
      <c r="AM149" s="62"/>
      <c r="AN149" s="26"/>
      <c r="AO149" s="26"/>
      <c r="AP149" s="26"/>
      <c r="AQ149" s="26"/>
      <c r="BD149" s="114" t="s">
        <v>874</v>
      </c>
      <c r="BE149" s="114" t="s">
        <v>1142</v>
      </c>
      <c r="BN149" s="61" t="s">
        <v>780</v>
      </c>
      <c r="BO149" s="124" t="s">
        <v>846</v>
      </c>
      <c r="BQ149" s="61" t="s">
        <v>780</v>
      </c>
      <c r="BR149" s="62" t="s">
        <v>203</v>
      </c>
      <c r="BW149" s="179" t="s">
        <v>28</v>
      </c>
      <c r="BX149" s="129" t="s">
        <v>886</v>
      </c>
      <c r="CP149" s="232" t="s">
        <v>240</v>
      </c>
      <c r="CQ149" s="233" t="str">
        <f>CC12</f>
        <v>06. Czarny 9005</v>
      </c>
      <c r="CV149" s="115" t="s">
        <v>276</v>
      </c>
      <c r="CW149" s="114">
        <v>1.38</v>
      </c>
      <c r="CX149" s="114">
        <v>1.5</v>
      </c>
      <c r="CY149" s="3">
        <v>10</v>
      </c>
      <c r="DL149" s="7"/>
      <c r="DM149" s="166" t="s">
        <v>1793</v>
      </c>
      <c r="DN149" s="62">
        <f t="shared" si="83"/>
        <v>0</v>
      </c>
    </row>
    <row r="150" spans="1:118">
      <c r="A150" s="17"/>
      <c r="B150" s="18"/>
      <c r="C150" s="3"/>
      <c r="D150" s="3"/>
      <c r="E150" s="18"/>
      <c r="F150" s="3"/>
      <c r="G150" s="3"/>
      <c r="H150" s="17"/>
      <c r="I150" s="3"/>
      <c r="J150" s="3"/>
      <c r="K150" s="3"/>
      <c r="L150" s="3"/>
      <c r="M150" s="3"/>
      <c r="O150" s="17"/>
      <c r="P150" s="3"/>
      <c r="Q150" s="18"/>
      <c r="R150" s="3"/>
      <c r="S150" s="3"/>
      <c r="T150" s="17"/>
      <c r="U150" s="3"/>
      <c r="V150" s="3"/>
      <c r="W150" s="3"/>
      <c r="X150" s="3"/>
      <c r="Y150" s="26"/>
      <c r="Z150" s="27"/>
      <c r="AA150" s="26"/>
      <c r="AB150" s="28"/>
      <c r="AC150" s="26"/>
      <c r="AD150" s="26"/>
      <c r="AE150" s="27"/>
      <c r="AF150" s="3"/>
      <c r="AG150" s="3"/>
      <c r="AI150" s="26"/>
      <c r="AL150" s="62" t="s">
        <v>1875</v>
      </c>
      <c r="AM150" s="62" t="s">
        <v>307</v>
      </c>
      <c r="AN150" s="26"/>
      <c r="AO150" s="26"/>
      <c r="AP150" s="26"/>
      <c r="AQ150" s="26"/>
      <c r="BD150" s="114" t="s">
        <v>875</v>
      </c>
      <c r="BE150" s="114" t="s">
        <v>1142</v>
      </c>
      <c r="BN150" s="61" t="s">
        <v>780</v>
      </c>
      <c r="BO150" s="124" t="s">
        <v>847</v>
      </c>
      <c r="BQ150" s="61" t="s">
        <v>780</v>
      </c>
      <c r="BR150" s="62" t="s">
        <v>202</v>
      </c>
      <c r="BW150" s="179" t="s">
        <v>28</v>
      </c>
      <c r="BX150" s="129" t="s">
        <v>885</v>
      </c>
      <c r="CP150" s="232" t="s">
        <v>240</v>
      </c>
      <c r="CQ150" s="233" t="str">
        <f>CC13</f>
        <v>07. Ceglasty 8004</v>
      </c>
      <c r="CV150" s="114" t="s">
        <v>277</v>
      </c>
      <c r="CW150" s="114">
        <v>2.2499999999999999E-2</v>
      </c>
      <c r="CX150" s="114">
        <v>2.2499999999999999E-2</v>
      </c>
      <c r="CY150" s="3">
        <v>12</v>
      </c>
      <c r="DL150" s="7"/>
      <c r="DM150" s="166" t="s">
        <v>1794</v>
      </c>
      <c r="DN150" s="62">
        <f t="shared" si="83"/>
        <v>0</v>
      </c>
    </row>
    <row r="151" spans="1:118">
      <c r="A151" s="17"/>
      <c r="B151" s="18"/>
      <c r="C151" s="3"/>
      <c r="D151" s="3"/>
      <c r="E151" s="18"/>
      <c r="F151" s="3"/>
      <c r="G151" s="3"/>
      <c r="H151" s="17"/>
      <c r="I151" s="3"/>
      <c r="J151" s="3"/>
      <c r="K151" s="3"/>
      <c r="L151" s="3"/>
      <c r="M151" s="3"/>
      <c r="O151" s="17"/>
      <c r="P151" s="3"/>
      <c r="Q151" s="18"/>
      <c r="R151" s="3"/>
      <c r="S151" s="3"/>
      <c r="T151" s="17"/>
      <c r="U151" s="3"/>
      <c r="V151" s="3"/>
      <c r="W151" s="3"/>
      <c r="X151" s="3"/>
      <c r="Y151" s="26"/>
      <c r="Z151" s="27"/>
      <c r="AA151" s="26"/>
      <c r="AB151" s="28"/>
      <c r="AC151" s="26"/>
      <c r="AD151" s="26"/>
      <c r="AE151" s="27"/>
      <c r="AF151" s="3"/>
      <c r="AG151" s="3"/>
      <c r="AI151" s="26"/>
      <c r="AL151" s="62" t="s">
        <v>1876</v>
      </c>
      <c r="AM151" s="62" t="s">
        <v>307</v>
      </c>
      <c r="AN151" s="26"/>
      <c r="AO151" s="26"/>
      <c r="AP151" s="26"/>
      <c r="AQ151" s="26"/>
      <c r="BD151" s="114" t="s">
        <v>915</v>
      </c>
      <c r="BE151" s="114" t="s">
        <v>1143</v>
      </c>
      <c r="BL151" s="62"/>
      <c r="BN151" s="61" t="s">
        <v>780</v>
      </c>
      <c r="BO151" s="124" t="s">
        <v>848</v>
      </c>
      <c r="BQ151" s="61" t="s">
        <v>780</v>
      </c>
      <c r="BR151" s="62" t="s">
        <v>201</v>
      </c>
      <c r="BW151" s="179" t="s">
        <v>28</v>
      </c>
      <c r="BX151" s="143" t="s">
        <v>1532</v>
      </c>
      <c r="CP151" s="232" t="s">
        <v>240</v>
      </c>
      <c r="CQ151" s="233" t="str">
        <f>CC14</f>
        <v>08. Antracyt 7021</v>
      </c>
      <c r="CV151" s="114" t="s">
        <v>302</v>
      </c>
      <c r="CW151" s="114">
        <v>8.7999999999999995E-2</v>
      </c>
      <c r="CX151" s="114">
        <v>0.09</v>
      </c>
      <c r="CY151" s="3">
        <v>12</v>
      </c>
      <c r="DL151" s="7"/>
      <c r="DM151" s="166" t="s">
        <v>1795</v>
      </c>
      <c r="DN151" s="62">
        <f t="shared" si="83"/>
        <v>0</v>
      </c>
    </row>
    <row r="152" spans="1:118">
      <c r="A152" s="17"/>
      <c r="B152" s="18"/>
      <c r="C152" s="3"/>
      <c r="D152" s="3"/>
      <c r="E152" s="18"/>
      <c r="F152" s="3"/>
      <c r="G152" s="3"/>
      <c r="H152" s="17"/>
      <c r="I152" s="3"/>
      <c r="J152" s="3"/>
      <c r="K152" s="3"/>
      <c r="L152" s="3"/>
      <c r="M152" s="3"/>
      <c r="O152" s="17"/>
      <c r="P152" s="3"/>
      <c r="Q152" s="18"/>
      <c r="R152" s="3"/>
      <c r="S152" s="3"/>
      <c r="T152" s="17"/>
      <c r="U152" s="3"/>
      <c r="V152" s="3"/>
      <c r="W152" s="3"/>
      <c r="X152" s="3"/>
      <c r="Y152" s="26"/>
      <c r="Z152" s="27"/>
      <c r="AA152" s="26"/>
      <c r="AB152" s="28"/>
      <c r="AC152" s="26"/>
      <c r="AD152" s="26"/>
      <c r="AE152" s="27"/>
      <c r="AF152" s="3"/>
      <c r="AG152" s="3"/>
      <c r="AI152" s="26"/>
      <c r="AL152" s="62" t="s">
        <v>1877</v>
      </c>
      <c r="AM152" s="62" t="s">
        <v>307</v>
      </c>
      <c r="AN152" s="26"/>
      <c r="AO152" s="26"/>
      <c r="AP152" s="26"/>
      <c r="AQ152" s="26"/>
      <c r="BD152" s="114" t="s">
        <v>916</v>
      </c>
      <c r="BE152" s="114" t="s">
        <v>1143</v>
      </c>
      <c r="BN152" s="61" t="s">
        <v>780</v>
      </c>
      <c r="BO152" s="124" t="s">
        <v>849</v>
      </c>
      <c r="BQ152" s="61" t="s">
        <v>780</v>
      </c>
      <c r="BR152" s="62" t="s">
        <v>200</v>
      </c>
      <c r="BW152" s="179" t="s">
        <v>28</v>
      </c>
      <c r="BX152" s="143" t="s">
        <v>1533</v>
      </c>
      <c r="CP152" s="232" t="s">
        <v>240</v>
      </c>
      <c r="CQ152" s="233" t="str">
        <f>CC16</f>
        <v>10. Brązowy 8019</v>
      </c>
      <c r="CV152" s="114" t="s">
        <v>303</v>
      </c>
      <c r="CW152" s="114">
        <v>0.15</v>
      </c>
      <c r="CX152" s="114">
        <v>0.16500000000000001</v>
      </c>
      <c r="DL152" s="7"/>
      <c r="DM152" s="166" t="s">
        <v>1796</v>
      </c>
      <c r="DN152" s="62">
        <f t="shared" si="83"/>
        <v>0</v>
      </c>
    </row>
    <row r="153" spans="1:118">
      <c r="A153" s="17"/>
      <c r="B153" s="18"/>
      <c r="C153" s="3"/>
      <c r="D153" s="3"/>
      <c r="E153" s="18"/>
      <c r="F153" s="3"/>
      <c r="G153" s="3"/>
      <c r="H153" s="17"/>
      <c r="I153" s="3"/>
      <c r="J153" s="3"/>
      <c r="K153" s="3"/>
      <c r="L153" s="3"/>
      <c r="M153" s="3"/>
      <c r="O153" s="17"/>
      <c r="P153" s="3"/>
      <c r="Q153" s="18"/>
      <c r="R153" s="3"/>
      <c r="S153" s="3"/>
      <c r="T153" s="17"/>
      <c r="U153" s="3"/>
      <c r="V153" s="3"/>
      <c r="W153" s="3"/>
      <c r="X153" s="3"/>
      <c r="Y153" s="26"/>
      <c r="Z153" s="27"/>
      <c r="AA153" s="26"/>
      <c r="AB153" s="28"/>
      <c r="AC153" s="26"/>
      <c r="AD153" s="26"/>
      <c r="AE153" s="27"/>
      <c r="AF153" s="3"/>
      <c r="AG153" s="3"/>
      <c r="AI153" s="26"/>
      <c r="AL153" s="62" t="s">
        <v>1834</v>
      </c>
      <c r="AM153" s="62" t="s">
        <v>307</v>
      </c>
      <c r="AN153" s="26"/>
      <c r="AO153" s="26"/>
      <c r="AP153" s="26"/>
      <c r="AQ153" s="26"/>
      <c r="BD153" s="114" t="s">
        <v>900</v>
      </c>
      <c r="BE153" s="114" t="s">
        <v>1143</v>
      </c>
      <c r="BN153" s="61" t="s">
        <v>780</v>
      </c>
      <c r="BO153" s="124" t="s">
        <v>1358</v>
      </c>
      <c r="BQ153" s="61" t="s">
        <v>780</v>
      </c>
      <c r="BR153" s="62" t="s">
        <v>199</v>
      </c>
      <c r="BW153" s="179" t="s">
        <v>28</v>
      </c>
      <c r="BX153" s="178" t="s">
        <v>1349</v>
      </c>
      <c r="CP153" s="234"/>
      <c r="CQ153" s="235"/>
      <c r="CV153" s="114" t="s">
        <v>304</v>
      </c>
      <c r="CW153" s="114">
        <v>1.1000000000000001</v>
      </c>
      <c r="CX153" s="114">
        <v>1.1000000000000001</v>
      </c>
      <c r="DL153" s="7"/>
      <c r="DM153" s="166" t="s">
        <v>1797</v>
      </c>
      <c r="DN153" s="62">
        <f t="shared" si="83"/>
        <v>0</v>
      </c>
    </row>
    <row r="154" spans="1:118">
      <c r="A154" s="17"/>
      <c r="B154" s="18"/>
      <c r="C154" s="3"/>
      <c r="D154" s="3"/>
      <c r="E154" s="18"/>
      <c r="F154" s="3"/>
      <c r="G154" s="3"/>
      <c r="H154" s="17"/>
      <c r="I154" s="3"/>
      <c r="J154" s="3"/>
      <c r="K154" s="3"/>
      <c r="L154" s="3"/>
      <c r="M154" s="3"/>
      <c r="O154" s="17"/>
      <c r="P154" s="3"/>
      <c r="Q154" s="18"/>
      <c r="R154" s="3"/>
      <c r="S154" s="3"/>
      <c r="T154" s="17"/>
      <c r="U154" s="3"/>
      <c r="V154" s="3"/>
      <c r="W154" s="3"/>
      <c r="X154" s="3"/>
      <c r="Y154" s="26"/>
      <c r="Z154" s="27"/>
      <c r="AA154" s="26"/>
      <c r="AB154" s="28"/>
      <c r="AC154" s="26"/>
      <c r="AD154" s="26"/>
      <c r="AE154" s="27"/>
      <c r="AF154" s="3"/>
      <c r="AG154" s="3"/>
      <c r="AI154" s="26"/>
      <c r="AL154" s="62" t="s">
        <v>1878</v>
      </c>
      <c r="AM154" s="62" t="s">
        <v>307</v>
      </c>
      <c r="AN154" s="26"/>
      <c r="AO154" s="26"/>
      <c r="AP154" s="26"/>
      <c r="AQ154" s="26"/>
      <c r="BD154" s="114" t="s">
        <v>901</v>
      </c>
      <c r="BE154" s="114" t="s">
        <v>1143</v>
      </c>
      <c r="BN154" s="61" t="s">
        <v>780</v>
      </c>
      <c r="BO154" s="124" t="s">
        <v>1359</v>
      </c>
      <c r="BQ154" s="61" t="s">
        <v>780</v>
      </c>
      <c r="BR154" s="62" t="s">
        <v>1166</v>
      </c>
      <c r="BW154" s="179" t="s">
        <v>28</v>
      </c>
      <c r="BX154" s="178" t="s">
        <v>1350</v>
      </c>
      <c r="CV154" s="114" t="s">
        <v>305</v>
      </c>
      <c r="CW154" s="114">
        <v>0.25</v>
      </c>
      <c r="CX154" s="114">
        <v>0.26</v>
      </c>
      <c r="DL154" s="7"/>
      <c r="DM154" s="166" t="s">
        <v>1798</v>
      </c>
      <c r="DN154" s="62">
        <f t="shared" si="83"/>
        <v>0</v>
      </c>
    </row>
    <row r="155" spans="1:118">
      <c r="A155" s="17"/>
      <c r="B155" s="18"/>
      <c r="C155" s="3"/>
      <c r="D155" s="3"/>
      <c r="E155" s="18"/>
      <c r="F155" s="3"/>
      <c r="G155" s="3"/>
      <c r="H155" s="17"/>
      <c r="I155" s="3"/>
      <c r="J155" s="3"/>
      <c r="K155" s="3"/>
      <c r="L155" s="3"/>
      <c r="M155" s="3"/>
      <c r="O155" s="17"/>
      <c r="P155" s="3"/>
      <c r="Q155" s="18"/>
      <c r="R155" s="3"/>
      <c r="S155" s="3"/>
      <c r="T155" s="17"/>
      <c r="U155" s="3"/>
      <c r="V155" s="3"/>
      <c r="W155" s="3"/>
      <c r="X155" s="3"/>
      <c r="Y155" s="26"/>
      <c r="Z155" s="27"/>
      <c r="AA155" s="26"/>
      <c r="AB155" s="28"/>
      <c r="AC155" s="26"/>
      <c r="AD155" s="26"/>
      <c r="AE155" s="27"/>
      <c r="AF155" s="3"/>
      <c r="AG155" s="3"/>
      <c r="AI155" s="26"/>
      <c r="AL155" s="62" t="s">
        <v>1879</v>
      </c>
      <c r="AM155" s="62" t="s">
        <v>307</v>
      </c>
      <c r="AN155" s="26"/>
      <c r="AO155" s="26"/>
      <c r="AP155" s="26"/>
      <c r="AQ155" s="26"/>
      <c r="BD155" s="114" t="s">
        <v>1144</v>
      </c>
      <c r="BE155" s="114" t="s">
        <v>1143</v>
      </c>
      <c r="BN155" s="61" t="s">
        <v>780</v>
      </c>
      <c r="BO155" s="124" t="s">
        <v>964</v>
      </c>
      <c r="BQ155" s="61" t="s">
        <v>780</v>
      </c>
      <c r="BR155" s="62" t="s">
        <v>1173</v>
      </c>
      <c r="BW155" s="180" t="s">
        <v>29</v>
      </c>
      <c r="BX155" s="181" t="s">
        <v>878</v>
      </c>
      <c r="CP155" s="227" t="s">
        <v>1592</v>
      </c>
      <c r="CQ155" s="228" t="str">
        <f>CC7</f>
        <v>01. Szary 7046</v>
      </c>
      <c r="CV155" s="114" t="s">
        <v>306</v>
      </c>
      <c r="CW155" s="114">
        <v>2.36</v>
      </c>
      <c r="CX155" s="114">
        <v>2.4300000000000002</v>
      </c>
      <c r="DL155" s="7"/>
      <c r="DM155" s="166" t="s">
        <v>1799</v>
      </c>
      <c r="DN155" s="62">
        <f t="shared" si="83"/>
        <v>0</v>
      </c>
    </row>
    <row r="156" spans="1:118">
      <c r="A156" s="17"/>
      <c r="B156" s="18"/>
      <c r="C156" s="3"/>
      <c r="D156" s="3"/>
      <c r="E156" s="18"/>
      <c r="F156" s="3"/>
      <c r="G156" s="3"/>
      <c r="H156" s="17"/>
      <c r="I156" s="3"/>
      <c r="J156" s="3"/>
      <c r="K156" s="3"/>
      <c r="L156" s="3"/>
      <c r="M156" s="3"/>
      <c r="O156" s="17"/>
      <c r="P156" s="3"/>
      <c r="Q156" s="18"/>
      <c r="R156" s="3"/>
      <c r="S156" s="3"/>
      <c r="T156" s="17"/>
      <c r="U156" s="3"/>
      <c r="V156" s="3"/>
      <c r="W156" s="3"/>
      <c r="X156" s="3"/>
      <c r="Y156" s="26"/>
      <c r="Z156" s="27"/>
      <c r="AA156" s="26"/>
      <c r="AB156" s="28"/>
      <c r="AC156" s="26"/>
      <c r="AD156" s="26"/>
      <c r="AE156" s="27"/>
      <c r="AF156" s="3"/>
      <c r="AG156" s="3"/>
      <c r="AI156" s="26"/>
      <c r="AL156" s="62" t="s">
        <v>1880</v>
      </c>
      <c r="AM156" s="62" t="s">
        <v>307</v>
      </c>
      <c r="AN156" s="26"/>
      <c r="AO156" s="26"/>
      <c r="AP156" s="26"/>
      <c r="AQ156" s="26"/>
      <c r="BD156" s="114" t="s">
        <v>1145</v>
      </c>
      <c r="BE156" s="114" t="s">
        <v>1143</v>
      </c>
      <c r="BN156" s="61" t="s">
        <v>780</v>
      </c>
      <c r="BO156" s="124" t="s">
        <v>965</v>
      </c>
      <c r="BQ156" s="61" t="s">
        <v>780</v>
      </c>
      <c r="BR156" s="62" t="s">
        <v>1174</v>
      </c>
      <c r="BW156" s="180" t="s">
        <v>29</v>
      </c>
      <c r="BX156" s="181" t="s">
        <v>879</v>
      </c>
      <c r="CP156" s="227" t="s">
        <v>1592</v>
      </c>
      <c r="CQ156" s="228" t="str">
        <f t="shared" ref="CQ156:CQ162" si="84">CC8</f>
        <v>02. Brązowy 8017</v>
      </c>
      <c r="CV156" s="115" t="s">
        <v>301</v>
      </c>
      <c r="CW156" s="114">
        <v>0.25</v>
      </c>
      <c r="CX156" s="114">
        <v>0.28000000000000003</v>
      </c>
      <c r="DL156" s="7"/>
      <c r="DM156" s="166" t="s">
        <v>1616</v>
      </c>
      <c r="DN156" s="62">
        <f t="shared" si="83"/>
        <v>0</v>
      </c>
    </row>
    <row r="157" spans="1:118">
      <c r="A157" s="17"/>
      <c r="B157" s="18"/>
      <c r="C157" s="3"/>
      <c r="D157" s="3"/>
      <c r="E157" s="18"/>
      <c r="F157" s="3"/>
      <c r="G157" s="3"/>
      <c r="H157" s="17"/>
      <c r="I157" s="3"/>
      <c r="J157" s="3"/>
      <c r="K157" s="3"/>
      <c r="L157" s="3"/>
      <c r="M157" s="3"/>
      <c r="O157" s="17"/>
      <c r="P157" s="3"/>
      <c r="Q157" s="18"/>
      <c r="R157" s="3"/>
      <c r="S157" s="3"/>
      <c r="T157" s="17"/>
      <c r="U157" s="3"/>
      <c r="V157" s="3"/>
      <c r="W157" s="3"/>
      <c r="X157" s="3"/>
      <c r="Y157" s="26"/>
      <c r="Z157" s="27"/>
      <c r="AA157" s="26"/>
      <c r="AB157" s="28"/>
      <c r="AC157" s="26"/>
      <c r="AD157" s="26"/>
      <c r="AE157" s="27"/>
      <c r="AF157" s="3"/>
      <c r="AG157" s="3"/>
      <c r="AI157" s="26"/>
      <c r="AL157" s="62" t="s">
        <v>1881</v>
      </c>
      <c r="AM157" s="62" t="s">
        <v>307</v>
      </c>
      <c r="AN157" s="26"/>
      <c r="AO157" s="26"/>
      <c r="AP157" s="26"/>
      <c r="AQ157" s="26"/>
      <c r="BD157" s="114" t="s">
        <v>1146</v>
      </c>
      <c r="BE157" s="114" t="s">
        <v>1143</v>
      </c>
      <c r="BN157" s="61" t="s">
        <v>780</v>
      </c>
      <c r="BO157" s="124" t="s">
        <v>966</v>
      </c>
      <c r="BQ157" s="61" t="s">
        <v>780</v>
      </c>
      <c r="BR157" s="62"/>
      <c r="BW157" s="180" t="s">
        <v>29</v>
      </c>
      <c r="BX157" s="181" t="s">
        <v>880</v>
      </c>
      <c r="CP157" s="227" t="s">
        <v>1592</v>
      </c>
      <c r="CQ157" s="228" t="str">
        <f t="shared" si="84"/>
        <v>03. Grafitowy 7024</v>
      </c>
      <c r="CR157" s="57"/>
      <c r="CV157" s="114" t="s">
        <v>902</v>
      </c>
      <c r="CW157" s="114">
        <v>2.15</v>
      </c>
      <c r="CX157" s="114">
        <v>2.6</v>
      </c>
      <c r="DL157" s="7"/>
      <c r="DM157" s="166" t="s">
        <v>1617</v>
      </c>
      <c r="DN157" s="62">
        <f t="shared" si="83"/>
        <v>0</v>
      </c>
    </row>
    <row r="158" spans="1:118">
      <c r="A158" s="17"/>
      <c r="B158" s="18"/>
      <c r="C158" s="3"/>
      <c r="D158" s="3"/>
      <c r="E158" s="18"/>
      <c r="F158" s="3"/>
      <c r="G158" s="3"/>
      <c r="H158" s="17"/>
      <c r="I158" s="3"/>
      <c r="J158" s="3"/>
      <c r="K158" s="3"/>
      <c r="L158" s="3"/>
      <c r="M158" s="3"/>
      <c r="O158" s="17"/>
      <c r="P158" s="3"/>
      <c r="Q158" s="18"/>
      <c r="R158" s="3"/>
      <c r="S158" s="3"/>
      <c r="T158" s="17"/>
      <c r="U158" s="3"/>
      <c r="V158" s="3"/>
      <c r="W158" s="3"/>
      <c r="X158" s="3"/>
      <c r="Y158" s="26"/>
      <c r="Z158" s="27"/>
      <c r="AA158" s="26"/>
      <c r="AB158" s="28"/>
      <c r="AC158" s="26"/>
      <c r="AD158" s="26"/>
      <c r="AE158" s="27"/>
      <c r="AF158" s="3"/>
      <c r="AG158" s="3"/>
      <c r="AI158" s="26"/>
      <c r="AL158" s="62" t="s">
        <v>1883</v>
      </c>
      <c r="AM158" s="62" t="s">
        <v>307</v>
      </c>
      <c r="AN158" s="26"/>
      <c r="AO158" s="26"/>
      <c r="AP158" s="26"/>
      <c r="AQ158" s="26"/>
      <c r="BD158" s="114" t="s">
        <v>1147</v>
      </c>
      <c r="BE158" s="114" t="s">
        <v>1143</v>
      </c>
      <c r="BN158" s="61" t="s">
        <v>780</v>
      </c>
      <c r="BO158" s="124" t="s">
        <v>850</v>
      </c>
      <c r="BQ158" s="61" t="s">
        <v>780</v>
      </c>
      <c r="BR158" s="123" t="s">
        <v>823</v>
      </c>
      <c r="BW158" s="180" t="s">
        <v>29</v>
      </c>
      <c r="BX158" s="181" t="s">
        <v>881</v>
      </c>
      <c r="CP158" s="227" t="s">
        <v>1592</v>
      </c>
      <c r="CQ158" s="228" t="str">
        <f t="shared" si="84"/>
        <v>04. Czerwony 3009</v>
      </c>
      <c r="CV158" s="114" t="s">
        <v>903</v>
      </c>
      <c r="CW158" s="114">
        <v>2.25</v>
      </c>
      <c r="CX158" s="114">
        <v>2.75</v>
      </c>
      <c r="CY158" s="3">
        <v>4</v>
      </c>
      <c r="DL158" s="7"/>
      <c r="DM158" s="166" t="s">
        <v>1618</v>
      </c>
      <c r="DN158" s="62">
        <f t="shared" si="83"/>
        <v>0</v>
      </c>
    </row>
    <row r="159" spans="1:118">
      <c r="A159" s="17"/>
      <c r="B159" s="18"/>
      <c r="C159" s="3"/>
      <c r="D159" s="3"/>
      <c r="E159" s="18"/>
      <c r="F159" s="3"/>
      <c r="G159" s="3"/>
      <c r="H159" s="17"/>
      <c r="I159" s="3"/>
      <c r="J159" s="3"/>
      <c r="K159" s="3"/>
      <c r="L159" s="3"/>
      <c r="M159" s="3"/>
      <c r="O159" s="17"/>
      <c r="P159" s="3"/>
      <c r="Q159" s="18"/>
      <c r="R159" s="3"/>
      <c r="S159" s="3"/>
      <c r="T159" s="17"/>
      <c r="U159" s="3"/>
      <c r="V159" s="3"/>
      <c r="W159" s="3"/>
      <c r="X159" s="3"/>
      <c r="Y159" s="26"/>
      <c r="Z159" s="27"/>
      <c r="AA159" s="26"/>
      <c r="AB159" s="28"/>
      <c r="AC159" s="26"/>
      <c r="AD159" s="26"/>
      <c r="AE159" s="27"/>
      <c r="AF159" s="3"/>
      <c r="AG159" s="3"/>
      <c r="AI159" s="26"/>
      <c r="AL159" s="62" t="s">
        <v>1884</v>
      </c>
      <c r="AM159" s="62" t="s">
        <v>307</v>
      </c>
      <c r="AN159" s="26"/>
      <c r="AO159" s="26"/>
      <c r="AP159" s="26"/>
      <c r="AQ159" s="26"/>
      <c r="BD159" s="114" t="s">
        <v>971</v>
      </c>
      <c r="BE159" s="114" t="s">
        <v>1148</v>
      </c>
      <c r="BN159" s="61" t="s">
        <v>780</v>
      </c>
      <c r="BQ159" s="61" t="s">
        <v>780</v>
      </c>
      <c r="BR159" s="62"/>
      <c r="BW159" s="180" t="s">
        <v>29</v>
      </c>
      <c r="BX159" s="181" t="s">
        <v>883</v>
      </c>
      <c r="CP159" s="227" t="s">
        <v>1592</v>
      </c>
      <c r="CQ159" s="228" t="str">
        <f t="shared" si="84"/>
        <v>05. Zielony 6020</v>
      </c>
      <c r="CV159" s="114" t="s">
        <v>904</v>
      </c>
      <c r="CW159" s="114">
        <v>3.35</v>
      </c>
      <c r="CX159" s="114">
        <v>3.9</v>
      </c>
      <c r="CY159" s="3">
        <v>4</v>
      </c>
      <c r="DL159" s="7"/>
      <c r="DM159" s="166" t="s">
        <v>1649</v>
      </c>
      <c r="DN159" s="62">
        <f t="shared" si="83"/>
        <v>0</v>
      </c>
    </row>
    <row r="160" spans="1:118">
      <c r="A160" s="17"/>
      <c r="B160" s="18"/>
      <c r="C160" s="3"/>
      <c r="D160" s="3"/>
      <c r="E160" s="18"/>
      <c r="F160" s="3"/>
      <c r="G160" s="3"/>
      <c r="H160" s="17"/>
      <c r="I160" s="3"/>
      <c r="J160" s="3"/>
      <c r="K160" s="3"/>
      <c r="L160" s="3"/>
      <c r="M160" s="3"/>
      <c r="O160" s="17"/>
      <c r="P160" s="3"/>
      <c r="Q160" s="18"/>
      <c r="R160" s="3"/>
      <c r="S160" s="3"/>
      <c r="T160" s="17"/>
      <c r="U160" s="3"/>
      <c r="V160" s="3"/>
      <c r="W160" s="3"/>
      <c r="X160" s="3"/>
      <c r="Y160" s="26"/>
      <c r="Z160" s="27"/>
      <c r="AA160" s="26"/>
      <c r="AB160" s="28"/>
      <c r="AC160" s="26"/>
      <c r="AD160" s="26"/>
      <c r="AE160" s="27"/>
      <c r="AF160" s="3"/>
      <c r="AG160" s="3"/>
      <c r="AI160" s="26"/>
      <c r="AL160" s="62" t="s">
        <v>1846</v>
      </c>
      <c r="AM160" s="62" t="s">
        <v>307</v>
      </c>
      <c r="AN160" s="26"/>
      <c r="AO160" s="26"/>
      <c r="AP160" s="26"/>
      <c r="AQ160" s="26"/>
      <c r="BD160" s="114" t="s">
        <v>1149</v>
      </c>
      <c r="BE160" s="114" t="s">
        <v>1148</v>
      </c>
      <c r="BL160" s="62"/>
      <c r="BN160" s="61" t="s">
        <v>780</v>
      </c>
      <c r="BO160" s="122" t="s">
        <v>822</v>
      </c>
      <c r="BQ160" s="61" t="s">
        <v>780</v>
      </c>
      <c r="BR160" s="124" t="s">
        <v>845</v>
      </c>
      <c r="BW160" s="180" t="s">
        <v>29</v>
      </c>
      <c r="BX160" s="181" t="s">
        <v>884</v>
      </c>
      <c r="CP160" s="227" t="s">
        <v>1592</v>
      </c>
      <c r="CQ160" s="228" t="str">
        <f t="shared" si="84"/>
        <v>06. Czarny 9005</v>
      </c>
      <c r="CV160" s="114" t="s">
        <v>905</v>
      </c>
      <c r="CW160" s="114">
        <v>2.2000000000000002</v>
      </c>
      <c r="CX160" s="114">
        <v>2.8</v>
      </c>
      <c r="CY160" s="3">
        <v>4</v>
      </c>
      <c r="DL160" s="7"/>
      <c r="DM160" s="166" t="s">
        <v>1650</v>
      </c>
      <c r="DN160" s="62">
        <f t="shared" si="83"/>
        <v>0</v>
      </c>
    </row>
    <row r="161" spans="1:118">
      <c r="A161" s="17"/>
      <c r="B161" s="18"/>
      <c r="C161" s="3"/>
      <c r="D161" s="3"/>
      <c r="E161" s="18"/>
      <c r="F161" s="3"/>
      <c r="G161" s="3"/>
      <c r="H161" s="17"/>
      <c r="I161" s="3"/>
      <c r="J161" s="3"/>
      <c r="K161" s="3"/>
      <c r="L161" s="3"/>
      <c r="M161" s="3"/>
      <c r="O161" s="17"/>
      <c r="P161" s="3"/>
      <c r="Q161" s="18"/>
      <c r="R161" s="3"/>
      <c r="S161" s="3"/>
      <c r="T161" s="17"/>
      <c r="U161" s="3"/>
      <c r="V161" s="3"/>
      <c r="W161" s="3"/>
      <c r="X161" s="3"/>
      <c r="Y161" s="26"/>
      <c r="Z161" s="27"/>
      <c r="AA161" s="26"/>
      <c r="AB161" s="28"/>
      <c r="AC161" s="26"/>
      <c r="AD161" s="26"/>
      <c r="AE161" s="27"/>
      <c r="AF161" s="3"/>
      <c r="AG161" s="3"/>
      <c r="AI161" s="26"/>
      <c r="AL161" s="62" t="s">
        <v>1847</v>
      </c>
      <c r="AM161" s="62" t="s">
        <v>307</v>
      </c>
      <c r="AN161" s="26"/>
      <c r="AO161" s="26"/>
      <c r="AP161" s="26"/>
      <c r="AQ161" s="26"/>
      <c r="BD161" s="114" t="s">
        <v>1150</v>
      </c>
      <c r="BE161" s="114" t="s">
        <v>1148</v>
      </c>
      <c r="BN161" s="61" t="s">
        <v>780</v>
      </c>
      <c r="BQ161" s="61" t="s">
        <v>780</v>
      </c>
      <c r="BR161" s="124" t="s">
        <v>846</v>
      </c>
      <c r="BW161" s="180" t="s">
        <v>29</v>
      </c>
      <c r="BX161" s="181" t="s">
        <v>896</v>
      </c>
      <c r="CP161" s="227" t="s">
        <v>1592</v>
      </c>
      <c r="CQ161" s="228" t="str">
        <f t="shared" si="84"/>
        <v>07. Ceglasty 8004</v>
      </c>
      <c r="CV161" s="114" t="s">
        <v>906</v>
      </c>
      <c r="CW161" s="114">
        <v>2.6</v>
      </c>
      <c r="CX161" s="114">
        <v>3.2</v>
      </c>
      <c r="CY161" s="3">
        <v>4</v>
      </c>
      <c r="DL161" s="7"/>
      <c r="DM161" s="166" t="s">
        <v>1651</v>
      </c>
      <c r="DN161" s="62">
        <f t="shared" si="83"/>
        <v>0</v>
      </c>
    </row>
    <row r="162" spans="1:118">
      <c r="A162" s="17"/>
      <c r="B162" s="18"/>
      <c r="C162" s="3"/>
      <c r="D162" s="3"/>
      <c r="E162" s="18"/>
      <c r="F162" s="3"/>
      <c r="G162" s="3"/>
      <c r="H162" s="17"/>
      <c r="I162" s="3"/>
      <c r="J162" s="3"/>
      <c r="K162" s="3"/>
      <c r="L162" s="3"/>
      <c r="M162" s="3"/>
      <c r="O162" s="17"/>
      <c r="P162" s="3"/>
      <c r="Q162" s="18"/>
      <c r="R162" s="3"/>
      <c r="S162" s="3"/>
      <c r="T162" s="17"/>
      <c r="U162" s="3"/>
      <c r="V162" s="3"/>
      <c r="W162" s="3"/>
      <c r="X162" s="3"/>
      <c r="Y162" s="26"/>
      <c r="Z162" s="27"/>
      <c r="AA162" s="26"/>
      <c r="AB162" s="28"/>
      <c r="AC162" s="26"/>
      <c r="AD162" s="26"/>
      <c r="AE162" s="27"/>
      <c r="AF162" s="3"/>
      <c r="AG162" s="3"/>
      <c r="AI162" s="26"/>
      <c r="AL162" s="62" t="s">
        <v>1848</v>
      </c>
      <c r="AM162" s="62" t="s">
        <v>307</v>
      </c>
      <c r="AN162" s="26"/>
      <c r="AO162" s="26"/>
      <c r="AP162" s="26"/>
      <c r="AQ162" s="26"/>
      <c r="BD162" s="114" t="s">
        <v>971</v>
      </c>
      <c r="BE162" s="114" t="s">
        <v>1151</v>
      </c>
      <c r="BN162" s="61" t="s">
        <v>780</v>
      </c>
      <c r="BO162" s="62" t="s">
        <v>204</v>
      </c>
      <c r="BQ162" s="61" t="s">
        <v>780</v>
      </c>
      <c r="BR162" s="124" t="s">
        <v>847</v>
      </c>
      <c r="BW162" s="180" t="s">
        <v>29</v>
      </c>
      <c r="BX162" s="181" t="s">
        <v>895</v>
      </c>
      <c r="CP162" s="227" t="s">
        <v>1592</v>
      </c>
      <c r="CQ162" s="228" t="str">
        <f t="shared" si="84"/>
        <v>08. Antracyt 7021</v>
      </c>
      <c r="CV162" s="114" t="s">
        <v>907</v>
      </c>
      <c r="CW162" s="114">
        <v>1.9</v>
      </c>
      <c r="CX162" s="114">
        <v>2.6</v>
      </c>
      <c r="CY162" s="3">
        <v>4</v>
      </c>
      <c r="DL162" s="7"/>
      <c r="DM162" s="166" t="s">
        <v>1652</v>
      </c>
      <c r="DN162" s="62">
        <f t="shared" si="83"/>
        <v>0</v>
      </c>
    </row>
    <row r="163" spans="1:118">
      <c r="A163" s="17"/>
      <c r="B163" s="18"/>
      <c r="C163" s="3"/>
      <c r="D163" s="3"/>
      <c r="E163" s="18"/>
      <c r="F163" s="3"/>
      <c r="G163" s="3"/>
      <c r="H163" s="17"/>
      <c r="I163" s="3"/>
      <c r="J163" s="3"/>
      <c r="K163" s="3"/>
      <c r="L163" s="3"/>
      <c r="M163" s="3"/>
      <c r="O163" s="17"/>
      <c r="P163" s="3"/>
      <c r="Q163" s="18"/>
      <c r="R163" s="3"/>
      <c r="S163" s="3"/>
      <c r="T163" s="17"/>
      <c r="U163" s="3"/>
      <c r="V163" s="3"/>
      <c r="W163" s="3"/>
      <c r="X163" s="3"/>
      <c r="Y163" s="26"/>
      <c r="Z163" s="27"/>
      <c r="AA163" s="26"/>
      <c r="AB163" s="28"/>
      <c r="AC163" s="26"/>
      <c r="AD163" s="26"/>
      <c r="AE163" s="27"/>
      <c r="AF163" s="3"/>
      <c r="AG163" s="3"/>
      <c r="AI163" s="26"/>
      <c r="AL163" s="62" t="s">
        <v>1849</v>
      </c>
      <c r="AM163" s="62" t="s">
        <v>307</v>
      </c>
      <c r="AN163" s="26"/>
      <c r="AO163" s="26"/>
      <c r="AP163" s="26"/>
      <c r="AQ163" s="26"/>
      <c r="BD163" s="114" t="s">
        <v>1149</v>
      </c>
      <c r="BE163" s="114" t="s">
        <v>1151</v>
      </c>
      <c r="BN163" s="61" t="s">
        <v>780</v>
      </c>
      <c r="BO163" s="62" t="s">
        <v>203</v>
      </c>
      <c r="BQ163" s="61" t="s">
        <v>780</v>
      </c>
      <c r="BR163" s="124" t="s">
        <v>848</v>
      </c>
      <c r="BW163" s="180" t="s">
        <v>29</v>
      </c>
      <c r="BX163" s="181" t="s">
        <v>894</v>
      </c>
      <c r="CV163" s="114" t="s">
        <v>908</v>
      </c>
      <c r="CW163" s="114">
        <v>2</v>
      </c>
      <c r="CX163" s="114">
        <v>2.75</v>
      </c>
      <c r="CY163" s="3">
        <v>4</v>
      </c>
      <c r="DL163" s="7"/>
      <c r="DM163" s="166" t="s">
        <v>1653</v>
      </c>
      <c r="DN163" s="62">
        <f t="shared" si="83"/>
        <v>0</v>
      </c>
    </row>
    <row r="164" spans="1:118">
      <c r="A164" s="17"/>
      <c r="B164" s="18"/>
      <c r="C164" s="3"/>
      <c r="D164" s="3"/>
      <c r="E164" s="18"/>
      <c r="F164" s="3"/>
      <c r="G164" s="3"/>
      <c r="H164" s="17"/>
      <c r="I164" s="3"/>
      <c r="J164" s="3"/>
      <c r="K164" s="3"/>
      <c r="L164" s="3"/>
      <c r="M164" s="3"/>
      <c r="O164" s="17"/>
      <c r="P164" s="3"/>
      <c r="Q164" s="18"/>
      <c r="R164" s="3"/>
      <c r="S164" s="3"/>
      <c r="T164" s="17"/>
      <c r="U164" s="3"/>
      <c r="V164" s="3"/>
      <c r="W164" s="3"/>
      <c r="X164" s="3"/>
      <c r="Y164" s="26"/>
      <c r="Z164" s="27"/>
      <c r="AA164" s="26"/>
      <c r="AB164" s="28"/>
      <c r="AC164" s="26"/>
      <c r="AD164" s="26"/>
      <c r="AE164" s="27"/>
      <c r="AF164" s="3"/>
      <c r="AG164" s="3"/>
      <c r="AI164" s="26"/>
      <c r="AL164" s="62" t="s">
        <v>1850</v>
      </c>
      <c r="AM164" s="62" t="s">
        <v>307</v>
      </c>
      <c r="AN164" s="26"/>
      <c r="AO164" s="26"/>
      <c r="AP164" s="26"/>
      <c r="AQ164" s="26"/>
      <c r="BD164" s="114" t="s">
        <v>1150</v>
      </c>
      <c r="BE164" s="114" t="s">
        <v>1151</v>
      </c>
      <c r="BN164" s="61" t="s">
        <v>780</v>
      </c>
      <c r="BO164" s="62" t="s">
        <v>202</v>
      </c>
      <c r="BQ164" s="61" t="s">
        <v>780</v>
      </c>
      <c r="BR164" s="124" t="s">
        <v>849</v>
      </c>
      <c r="BW164" s="180" t="s">
        <v>29</v>
      </c>
      <c r="BX164" s="181" t="s">
        <v>893</v>
      </c>
      <c r="CP164" s="227" t="s">
        <v>241</v>
      </c>
      <c r="CQ164" s="228" t="str">
        <f t="shared" ref="CQ164:CQ170" si="85">CC8</f>
        <v>02. Brązowy 8017</v>
      </c>
      <c r="CV164" s="114" t="s">
        <v>909</v>
      </c>
      <c r="CW164" s="114">
        <v>3.15</v>
      </c>
      <c r="CX164" s="114">
        <v>3.85</v>
      </c>
      <c r="CY164" s="3">
        <v>20</v>
      </c>
      <c r="DL164" s="7"/>
      <c r="DM164" s="166" t="s">
        <v>1654</v>
      </c>
      <c r="DN164" s="62">
        <f t="shared" si="83"/>
        <v>0</v>
      </c>
    </row>
    <row r="165" spans="1:118">
      <c r="A165" s="17"/>
      <c r="B165" s="18"/>
      <c r="C165" s="3"/>
      <c r="D165" s="3"/>
      <c r="E165" s="18"/>
      <c r="F165" s="3"/>
      <c r="G165" s="3"/>
      <c r="H165" s="17"/>
      <c r="I165" s="3"/>
      <c r="J165" s="3"/>
      <c r="K165" s="3"/>
      <c r="L165" s="3"/>
      <c r="M165" s="3"/>
      <c r="O165" s="17"/>
      <c r="P165" s="3"/>
      <c r="Q165" s="18"/>
      <c r="R165" s="3"/>
      <c r="S165" s="3"/>
      <c r="T165" s="17"/>
      <c r="U165" s="3"/>
      <c r="V165" s="3"/>
      <c r="W165" s="3"/>
      <c r="X165" s="3"/>
      <c r="Y165" s="26"/>
      <c r="Z165" s="27"/>
      <c r="AA165" s="26"/>
      <c r="AB165" s="28"/>
      <c r="AC165" s="26"/>
      <c r="AD165" s="26"/>
      <c r="AE165" s="27"/>
      <c r="AF165" s="3"/>
      <c r="AG165" s="3"/>
      <c r="AI165" s="26"/>
      <c r="AL165" s="62" t="s">
        <v>1851</v>
      </c>
      <c r="AM165" s="62" t="s">
        <v>307</v>
      </c>
      <c r="AN165" s="26"/>
      <c r="AO165" s="26"/>
      <c r="AP165" s="26"/>
      <c r="AQ165" s="26"/>
      <c r="BD165" s="114" t="s">
        <v>375</v>
      </c>
      <c r="BE165" s="114" t="s">
        <v>1151</v>
      </c>
      <c r="BN165" s="61" t="s">
        <v>780</v>
      </c>
      <c r="BO165" s="62" t="s">
        <v>201</v>
      </c>
      <c r="BQ165" s="61" t="s">
        <v>780</v>
      </c>
      <c r="BR165" s="124" t="s">
        <v>1358</v>
      </c>
      <c r="BW165" s="180" t="s">
        <v>29</v>
      </c>
      <c r="BX165" s="181" t="s">
        <v>892</v>
      </c>
      <c r="CP165" s="227" t="s">
        <v>241</v>
      </c>
      <c r="CQ165" s="228" t="str">
        <f t="shared" si="85"/>
        <v>03. Grafitowy 7024</v>
      </c>
      <c r="CV165" s="114" t="s">
        <v>910</v>
      </c>
      <c r="CW165" s="114">
        <v>2.4</v>
      </c>
      <c r="CX165" s="114">
        <v>3.05</v>
      </c>
      <c r="CY165" s="3">
        <v>4</v>
      </c>
      <c r="DL165" s="7"/>
      <c r="DM165" s="166" t="s">
        <v>1655</v>
      </c>
      <c r="DN165" s="62">
        <f t="shared" si="83"/>
        <v>0</v>
      </c>
    </row>
    <row r="166" spans="1:118">
      <c r="A166" s="17"/>
      <c r="B166" s="18"/>
      <c r="C166" s="3"/>
      <c r="D166" s="3"/>
      <c r="E166" s="18"/>
      <c r="F166" s="3"/>
      <c r="G166" s="3"/>
      <c r="H166" s="17"/>
      <c r="I166" s="3"/>
      <c r="J166" s="3"/>
      <c r="K166" s="3"/>
      <c r="L166" s="3"/>
      <c r="M166" s="3"/>
      <c r="O166" s="17"/>
      <c r="P166" s="3"/>
      <c r="Q166" s="18"/>
      <c r="R166" s="3"/>
      <c r="S166" s="3"/>
      <c r="T166" s="17"/>
      <c r="U166" s="3"/>
      <c r="V166" s="3"/>
      <c r="W166" s="3"/>
      <c r="X166" s="3"/>
      <c r="Y166" s="26"/>
      <c r="Z166" s="27"/>
      <c r="AA166" s="26"/>
      <c r="AB166" s="28"/>
      <c r="AC166" s="26"/>
      <c r="AD166" s="26"/>
      <c r="AE166" s="27"/>
      <c r="AF166" s="3"/>
      <c r="AG166" s="3"/>
      <c r="AI166" s="26"/>
      <c r="AL166" s="62" t="s">
        <v>1852</v>
      </c>
      <c r="AM166" s="62" t="s">
        <v>307</v>
      </c>
      <c r="AN166" s="26"/>
      <c r="AO166" s="26"/>
      <c r="AP166" s="26"/>
      <c r="AQ166" s="26"/>
      <c r="BD166" s="114" t="s">
        <v>376</v>
      </c>
      <c r="BE166" s="114" t="s">
        <v>1151</v>
      </c>
      <c r="BN166" s="61" t="s">
        <v>780</v>
      </c>
      <c r="BO166" s="62" t="s">
        <v>200</v>
      </c>
      <c r="BQ166" s="61" t="s">
        <v>780</v>
      </c>
      <c r="BR166" s="124" t="s">
        <v>1359</v>
      </c>
      <c r="BW166" s="180" t="s">
        <v>29</v>
      </c>
      <c r="BX166" s="181" t="s">
        <v>891</v>
      </c>
      <c r="CP166" s="227" t="s">
        <v>241</v>
      </c>
      <c r="CQ166" s="228" t="str">
        <f t="shared" si="85"/>
        <v>04. Czerwony 3009</v>
      </c>
      <c r="CR166" s="57"/>
      <c r="CV166" s="114" t="s">
        <v>911</v>
      </c>
      <c r="CW166" s="114">
        <v>2.6</v>
      </c>
      <c r="CX166" s="114">
        <v>3.2</v>
      </c>
      <c r="CY166" s="3">
        <v>4</v>
      </c>
      <c r="DL166" s="7"/>
      <c r="DM166" s="166" t="s">
        <v>1656</v>
      </c>
      <c r="DN166" s="62">
        <f t="shared" si="83"/>
        <v>0</v>
      </c>
    </row>
    <row r="167" spans="1:118">
      <c r="A167" s="17"/>
      <c r="B167" s="18"/>
      <c r="C167" s="3"/>
      <c r="D167" s="3"/>
      <c r="E167" s="18"/>
      <c r="F167" s="3"/>
      <c r="G167" s="3"/>
      <c r="H167" s="17"/>
      <c r="I167" s="3"/>
      <c r="J167" s="3"/>
      <c r="K167" s="3"/>
      <c r="L167" s="3"/>
      <c r="M167" s="3"/>
      <c r="O167" s="17"/>
      <c r="P167" s="3"/>
      <c r="Q167" s="18"/>
      <c r="R167" s="3"/>
      <c r="S167" s="3"/>
      <c r="T167" s="17"/>
      <c r="U167" s="3"/>
      <c r="V167" s="3"/>
      <c r="W167" s="3"/>
      <c r="X167" s="3"/>
      <c r="Y167" s="26"/>
      <c r="Z167" s="27"/>
      <c r="AA167" s="26"/>
      <c r="AB167" s="28"/>
      <c r="AC167" s="26"/>
      <c r="AD167" s="26"/>
      <c r="AE167" s="27"/>
      <c r="AF167" s="3"/>
      <c r="AG167" s="3"/>
      <c r="AI167" s="26"/>
      <c r="AL167" s="62" t="s">
        <v>1853</v>
      </c>
      <c r="AM167" s="62" t="s">
        <v>307</v>
      </c>
      <c r="AN167" s="26"/>
      <c r="AO167" s="26"/>
      <c r="AP167" s="26"/>
      <c r="AQ167" s="26"/>
      <c r="BD167" s="114" t="s">
        <v>377</v>
      </c>
      <c r="BE167" s="114" t="s">
        <v>1151</v>
      </c>
      <c r="BN167" s="61" t="s">
        <v>780</v>
      </c>
      <c r="BO167" s="62" t="s">
        <v>199</v>
      </c>
      <c r="BQ167" s="61" t="s">
        <v>780</v>
      </c>
      <c r="BR167" s="124" t="s">
        <v>964</v>
      </c>
      <c r="BW167" s="180" t="s">
        <v>29</v>
      </c>
      <c r="BX167" s="181" t="s">
        <v>890</v>
      </c>
      <c r="CP167" s="227" t="s">
        <v>241</v>
      </c>
      <c r="CQ167" s="228" t="str">
        <f t="shared" si="85"/>
        <v>05. Zielony 6020</v>
      </c>
      <c r="CV167" s="114" t="s">
        <v>912</v>
      </c>
      <c r="CW167" s="114">
        <v>2.75</v>
      </c>
      <c r="CX167" s="114">
        <v>3.5</v>
      </c>
      <c r="DL167" s="7"/>
      <c r="DM167" s="166" t="s">
        <v>1657</v>
      </c>
      <c r="DN167" s="62">
        <f t="shared" si="83"/>
        <v>0</v>
      </c>
    </row>
    <row r="168" spans="1:118">
      <c r="A168" s="17"/>
      <c r="B168" s="18"/>
      <c r="C168" s="3"/>
      <c r="D168" s="3"/>
      <c r="E168" s="18"/>
      <c r="F168" s="3"/>
      <c r="G168" s="3"/>
      <c r="H168" s="17"/>
      <c r="I168" s="3"/>
      <c r="J168" s="3"/>
      <c r="K168" s="3"/>
      <c r="L168" s="3"/>
      <c r="M168" s="3"/>
      <c r="O168" s="17"/>
      <c r="P168" s="3"/>
      <c r="Q168" s="18"/>
      <c r="R168" s="3"/>
      <c r="S168" s="3"/>
      <c r="T168" s="17"/>
      <c r="U168" s="3"/>
      <c r="V168" s="3"/>
      <c r="W168" s="3"/>
      <c r="X168" s="3"/>
      <c r="Y168" s="26"/>
      <c r="Z168" s="27"/>
      <c r="AA168" s="26"/>
      <c r="AB168" s="28"/>
      <c r="AC168" s="26"/>
      <c r="AD168" s="26"/>
      <c r="AE168" s="27"/>
      <c r="AF168" s="3"/>
      <c r="AG168" s="3"/>
      <c r="AI168" s="26"/>
      <c r="AL168" s="62" t="s">
        <v>1854</v>
      </c>
      <c r="AM168" s="62" t="s">
        <v>307</v>
      </c>
      <c r="AN168" s="26"/>
      <c r="AO168" s="26"/>
      <c r="AP168" s="26"/>
      <c r="AQ168" s="26"/>
      <c r="BD168" s="114" t="s">
        <v>1149</v>
      </c>
      <c r="BE168" s="114" t="s">
        <v>1148</v>
      </c>
      <c r="BN168" s="61" t="s">
        <v>780</v>
      </c>
      <c r="BQ168" s="61" t="s">
        <v>780</v>
      </c>
      <c r="BR168" s="124" t="s">
        <v>965</v>
      </c>
      <c r="BW168" s="180" t="s">
        <v>29</v>
      </c>
      <c r="BX168" s="181" t="s">
        <v>889</v>
      </c>
      <c r="CP168" s="227" t="s">
        <v>241</v>
      </c>
      <c r="CQ168" s="228" t="str">
        <f t="shared" si="85"/>
        <v>06. Czarny 9005</v>
      </c>
      <c r="CV168" s="114" t="s">
        <v>913</v>
      </c>
      <c r="CW168" s="114">
        <v>2.9</v>
      </c>
      <c r="CX168" s="114">
        <v>3.65</v>
      </c>
      <c r="DL168" s="7"/>
      <c r="DM168" s="166" t="s">
        <v>1658</v>
      </c>
      <c r="DN168" s="62">
        <f t="shared" si="83"/>
        <v>0</v>
      </c>
    </row>
    <row r="169" spans="1:118">
      <c r="A169" s="17"/>
      <c r="B169" s="18"/>
      <c r="C169" s="3"/>
      <c r="D169" s="3"/>
      <c r="E169" s="18"/>
      <c r="F169" s="3"/>
      <c r="G169" s="3"/>
      <c r="H169" s="17"/>
      <c r="I169" s="3"/>
      <c r="J169" s="3"/>
      <c r="K169" s="3"/>
      <c r="L169" s="3"/>
      <c r="M169" s="3"/>
      <c r="O169" s="17"/>
      <c r="P169" s="3"/>
      <c r="Q169" s="18"/>
      <c r="R169" s="3"/>
      <c r="S169" s="3"/>
      <c r="T169" s="17"/>
      <c r="U169" s="3"/>
      <c r="V169" s="3"/>
      <c r="W169" s="3"/>
      <c r="X169" s="3"/>
      <c r="Y169" s="26"/>
      <c r="Z169" s="27"/>
      <c r="AA169" s="26"/>
      <c r="AB169" s="28"/>
      <c r="AC169" s="26"/>
      <c r="AD169" s="26"/>
      <c r="AE169" s="27"/>
      <c r="AF169" s="3"/>
      <c r="AG169" s="3"/>
      <c r="AI169" s="26"/>
      <c r="AL169" s="62" t="s">
        <v>1855</v>
      </c>
      <c r="AM169" s="62" t="s">
        <v>307</v>
      </c>
      <c r="AN169" s="26"/>
      <c r="AO169" s="26"/>
      <c r="AP169" s="26"/>
      <c r="AQ169" s="26"/>
      <c r="BD169" s="114" t="s">
        <v>1150</v>
      </c>
      <c r="BE169" s="114" t="s">
        <v>1148</v>
      </c>
      <c r="BN169" s="61" t="s">
        <v>780</v>
      </c>
      <c r="BO169" s="121" t="s">
        <v>821</v>
      </c>
      <c r="BQ169" s="61" t="s">
        <v>780</v>
      </c>
      <c r="BR169" s="124" t="s">
        <v>966</v>
      </c>
      <c r="BW169" s="180" t="s">
        <v>29</v>
      </c>
      <c r="BX169" s="181" t="s">
        <v>888</v>
      </c>
      <c r="CP169" s="227" t="s">
        <v>241</v>
      </c>
      <c r="CQ169" s="228" t="str">
        <f t="shared" si="85"/>
        <v>07. Ceglasty 8004</v>
      </c>
      <c r="CV169" s="114" t="s">
        <v>914</v>
      </c>
      <c r="CW169" s="114">
        <v>4</v>
      </c>
      <c r="CX169" s="114">
        <v>4.8</v>
      </c>
      <c r="DL169" s="7"/>
      <c r="DM169" s="166" t="s">
        <v>1659</v>
      </c>
      <c r="DN169" s="62">
        <f t="shared" si="83"/>
        <v>0</v>
      </c>
    </row>
    <row r="170" spans="1:118">
      <c r="A170" s="17"/>
      <c r="B170" s="18"/>
      <c r="C170" s="3"/>
      <c r="D170" s="3"/>
      <c r="E170" s="18"/>
      <c r="F170" s="3"/>
      <c r="G170" s="3"/>
      <c r="H170" s="17"/>
      <c r="I170" s="3"/>
      <c r="J170" s="3"/>
      <c r="K170" s="3"/>
      <c r="L170" s="3"/>
      <c r="M170" s="3"/>
      <c r="O170" s="17"/>
      <c r="P170" s="3"/>
      <c r="Q170" s="18"/>
      <c r="R170" s="3"/>
      <c r="S170" s="3"/>
      <c r="T170" s="17"/>
      <c r="U170" s="3"/>
      <c r="V170" s="3"/>
      <c r="W170" s="3"/>
      <c r="X170" s="3"/>
      <c r="Y170" s="26"/>
      <c r="Z170" s="27"/>
      <c r="AA170" s="26"/>
      <c r="AB170" s="28"/>
      <c r="AC170" s="26"/>
      <c r="AD170" s="26"/>
      <c r="AE170" s="27"/>
      <c r="AF170" s="3"/>
      <c r="AG170" s="3"/>
      <c r="AI170" s="26"/>
      <c r="AL170" s="62" t="s">
        <v>1856</v>
      </c>
      <c r="AM170" s="62" t="s">
        <v>307</v>
      </c>
      <c r="AN170" s="26"/>
      <c r="AO170" s="26"/>
      <c r="AP170" s="26"/>
      <c r="AQ170" s="26"/>
      <c r="BD170" s="114" t="s">
        <v>266</v>
      </c>
      <c r="BE170" s="114" t="s">
        <v>1152</v>
      </c>
      <c r="BN170" s="61" t="s">
        <v>780</v>
      </c>
      <c r="BQ170" s="61" t="s">
        <v>780</v>
      </c>
      <c r="BR170" s="124" t="s">
        <v>850</v>
      </c>
      <c r="BW170" s="180" t="s">
        <v>29</v>
      </c>
      <c r="BX170" s="181" t="s">
        <v>1593</v>
      </c>
      <c r="CP170" s="227" t="s">
        <v>241</v>
      </c>
      <c r="CQ170" s="228" t="str">
        <f t="shared" si="85"/>
        <v>08. Antracyt 7021</v>
      </c>
      <c r="CV170" s="114" t="s">
        <v>915</v>
      </c>
      <c r="CW170" s="114">
        <v>3.2</v>
      </c>
      <c r="CX170" s="114">
        <v>3.95</v>
      </c>
      <c r="DL170" s="7"/>
      <c r="DM170" s="166" t="s">
        <v>1660</v>
      </c>
      <c r="DN170" s="62">
        <f t="shared" si="83"/>
        <v>0</v>
      </c>
    </row>
    <row r="171" spans="1:118">
      <c r="A171" s="17"/>
      <c r="B171" s="18"/>
      <c r="C171" s="3"/>
      <c r="D171" s="3"/>
      <c r="E171" s="18"/>
      <c r="F171" s="3"/>
      <c r="G171" s="3"/>
      <c r="H171" s="17"/>
      <c r="I171" s="3"/>
      <c r="J171" s="3"/>
      <c r="K171" s="3"/>
      <c r="L171" s="3"/>
      <c r="M171" s="3"/>
      <c r="O171" s="17"/>
      <c r="P171" s="3"/>
      <c r="Q171" s="18"/>
      <c r="R171" s="3"/>
      <c r="S171" s="3"/>
      <c r="T171" s="17"/>
      <c r="U171" s="3"/>
      <c r="V171" s="3"/>
      <c r="W171" s="3"/>
      <c r="X171" s="3"/>
      <c r="Y171" s="26"/>
      <c r="Z171" s="27"/>
      <c r="AA171" s="26"/>
      <c r="AB171" s="28"/>
      <c r="AC171" s="26"/>
      <c r="AD171" s="26"/>
      <c r="AE171" s="27"/>
      <c r="AF171" s="3"/>
      <c r="AG171" s="3"/>
      <c r="AI171" s="26"/>
      <c r="AL171" s="62" t="s">
        <v>1885</v>
      </c>
      <c r="AM171" s="62" t="s">
        <v>307</v>
      </c>
      <c r="AN171" s="26"/>
      <c r="AO171" s="26"/>
      <c r="AP171" s="26"/>
      <c r="AQ171" s="26"/>
      <c r="BD171" s="114" t="s">
        <v>263</v>
      </c>
      <c r="BE171" s="114" t="s">
        <v>1152</v>
      </c>
      <c r="BN171" s="61" t="s">
        <v>780</v>
      </c>
      <c r="BO171" s="62" t="s">
        <v>219</v>
      </c>
      <c r="BQ171" s="61"/>
      <c r="BR171" s="62"/>
      <c r="BW171" s="180" t="s">
        <v>29</v>
      </c>
      <c r="BX171" s="181" t="s">
        <v>887</v>
      </c>
      <c r="CP171" s="227" t="s">
        <v>241</v>
      </c>
      <c r="CQ171" s="228" t="str">
        <f>CC16</f>
        <v>10. Brązowy 8019</v>
      </c>
      <c r="CV171" s="114" t="s">
        <v>916</v>
      </c>
      <c r="CW171" s="114">
        <v>3.35</v>
      </c>
      <c r="CX171" s="114">
        <v>4.0999999999999996</v>
      </c>
      <c r="CY171" s="3">
        <v>10</v>
      </c>
      <c r="DL171" s="7"/>
      <c r="DM171" s="166" t="s">
        <v>1661</v>
      </c>
      <c r="DN171" s="62">
        <f t="shared" si="83"/>
        <v>0</v>
      </c>
    </row>
    <row r="172" spans="1:118">
      <c r="A172" s="17"/>
      <c r="B172" s="18"/>
      <c r="C172" s="3"/>
      <c r="D172" s="3"/>
      <c r="E172" s="18"/>
      <c r="F172" s="3"/>
      <c r="G172" s="3"/>
      <c r="H172" s="17"/>
      <c r="I172" s="3"/>
      <c r="J172" s="3"/>
      <c r="K172" s="3"/>
      <c r="L172" s="3"/>
      <c r="M172" s="3"/>
      <c r="O172" s="17"/>
      <c r="P172" s="3"/>
      <c r="Q172" s="18"/>
      <c r="R172" s="3"/>
      <c r="S172" s="3"/>
      <c r="T172" s="17"/>
      <c r="U172" s="3"/>
      <c r="V172" s="3"/>
      <c r="W172" s="3"/>
      <c r="X172" s="3"/>
      <c r="Y172" s="26"/>
      <c r="Z172" s="27"/>
      <c r="AA172" s="26"/>
      <c r="AB172" s="28"/>
      <c r="AC172" s="26"/>
      <c r="AD172" s="26"/>
      <c r="AE172" s="27"/>
      <c r="AF172" s="3"/>
      <c r="AG172" s="3"/>
      <c r="AI172" s="26"/>
      <c r="AL172"/>
      <c r="AM172"/>
      <c r="AN172" s="26"/>
      <c r="AO172" s="26"/>
      <c r="AP172" s="26"/>
      <c r="AQ172" s="26"/>
      <c r="BD172" s="114" t="s">
        <v>267</v>
      </c>
      <c r="BE172" s="114" t="s">
        <v>1152</v>
      </c>
      <c r="BN172" s="61" t="s">
        <v>780</v>
      </c>
      <c r="BO172" s="62" t="s">
        <v>218</v>
      </c>
      <c r="BQ172" s="61"/>
      <c r="BR172" s="62"/>
      <c r="BW172" s="180" t="s">
        <v>29</v>
      </c>
      <c r="BX172" s="181" t="s">
        <v>886</v>
      </c>
      <c r="CP172" s="239"/>
      <c r="CQ172" s="166"/>
      <c r="CV172" s="114" t="s">
        <v>873</v>
      </c>
      <c r="CW172" s="114">
        <v>2</v>
      </c>
      <c r="CX172" s="114">
        <v>2.7</v>
      </c>
      <c r="DL172" s="7"/>
      <c r="DM172" s="166" t="s">
        <v>1662</v>
      </c>
      <c r="DN172" s="62">
        <f t="shared" si="83"/>
        <v>0</v>
      </c>
    </row>
    <row r="173" spans="1:118">
      <c r="A173" s="17"/>
      <c r="B173" s="18"/>
      <c r="C173" s="3"/>
      <c r="D173" s="3"/>
      <c r="E173" s="18"/>
      <c r="F173" s="3"/>
      <c r="G173" s="3"/>
      <c r="H173" s="17"/>
      <c r="I173" s="3"/>
      <c r="J173" s="3"/>
      <c r="K173" s="3"/>
      <c r="L173" s="3"/>
      <c r="M173" s="3"/>
      <c r="O173" s="17"/>
      <c r="P173" s="3"/>
      <c r="Q173" s="18"/>
      <c r="R173" s="3"/>
      <c r="S173" s="3"/>
      <c r="T173" s="17"/>
      <c r="U173" s="3"/>
      <c r="V173" s="3"/>
      <c r="W173" s="3"/>
      <c r="X173" s="3"/>
      <c r="Y173" s="26"/>
      <c r="Z173" s="27"/>
      <c r="AA173" s="26"/>
      <c r="AB173" s="28"/>
      <c r="AC173" s="26"/>
      <c r="AD173" s="26"/>
      <c r="AE173" s="27"/>
      <c r="AF173" s="3"/>
      <c r="AG173" s="3"/>
      <c r="AI173" s="26"/>
      <c r="AL173" s="247" t="s">
        <v>1792</v>
      </c>
      <c r="AM173" s="7" t="s">
        <v>307</v>
      </c>
      <c r="AN173" s="26"/>
      <c r="AO173" s="26"/>
      <c r="AP173" s="26"/>
      <c r="AQ173" s="26"/>
      <c r="BD173" s="114" t="s">
        <v>268</v>
      </c>
      <c r="BE173" s="114" t="s">
        <v>1152</v>
      </c>
      <c r="BN173" s="61" t="s">
        <v>780</v>
      </c>
      <c r="BO173" s="62" t="s">
        <v>217</v>
      </c>
      <c r="BQ173" s="61"/>
      <c r="BR173" s="62"/>
      <c r="BW173" s="180" t="s">
        <v>29</v>
      </c>
      <c r="BX173" s="181" t="s">
        <v>885</v>
      </c>
      <c r="CP173" s="239"/>
      <c r="CQ173" s="228"/>
      <c r="CV173" s="114" t="s">
        <v>874</v>
      </c>
      <c r="CW173" s="114">
        <v>2.15</v>
      </c>
      <c r="CX173" s="114">
        <v>2.85</v>
      </c>
      <c r="CY173" s="3">
        <v>15</v>
      </c>
      <c r="DL173" s="7"/>
      <c r="DM173" s="166" t="s">
        <v>1663</v>
      </c>
      <c r="DN173" s="62">
        <f t="shared" si="83"/>
        <v>0</v>
      </c>
    </row>
    <row r="174" spans="1:118">
      <c r="A174" s="17"/>
      <c r="B174" s="18"/>
      <c r="C174" s="3"/>
      <c r="D174" s="3"/>
      <c r="E174" s="18"/>
      <c r="F174" s="3"/>
      <c r="G174" s="3"/>
      <c r="H174" s="17"/>
      <c r="I174" s="3"/>
      <c r="J174" s="3"/>
      <c r="K174" s="3"/>
      <c r="L174" s="3"/>
      <c r="M174" s="3"/>
      <c r="O174" s="17"/>
      <c r="P174" s="3"/>
      <c r="Q174" s="18"/>
      <c r="R174" s="3"/>
      <c r="S174" s="3"/>
      <c r="T174" s="17"/>
      <c r="U174" s="3"/>
      <c r="V174" s="3"/>
      <c r="W174" s="3"/>
      <c r="X174" s="3"/>
      <c r="Y174" s="26"/>
      <c r="Z174" s="27"/>
      <c r="AA174" s="26"/>
      <c r="AB174" s="28"/>
      <c r="AC174" s="26"/>
      <c r="AD174" s="26"/>
      <c r="AE174" s="27"/>
      <c r="AF174" s="3"/>
      <c r="AG174" s="3"/>
      <c r="AI174" s="26"/>
      <c r="AL174" s="247" t="s">
        <v>1793</v>
      </c>
      <c r="AM174" s="7" t="s">
        <v>307</v>
      </c>
      <c r="AN174" s="26"/>
      <c r="AO174" s="26"/>
      <c r="AP174" s="26"/>
      <c r="AQ174" s="26"/>
      <c r="BD174" s="114" t="s">
        <v>271</v>
      </c>
      <c r="BE174" s="114" t="s">
        <v>1152</v>
      </c>
      <c r="BQ174" s="61" t="s">
        <v>781</v>
      </c>
      <c r="BR174" s="62"/>
      <c r="BW174" s="180" t="s">
        <v>29</v>
      </c>
      <c r="BX174" s="143" t="s">
        <v>1532</v>
      </c>
      <c r="CP174" s="236" t="s">
        <v>242</v>
      </c>
      <c r="CQ174" s="231" t="str">
        <f t="shared" ref="CQ174:CQ180" si="86">CC8</f>
        <v>02. Brązowy 8017</v>
      </c>
      <c r="CV174" s="114" t="s">
        <v>875</v>
      </c>
      <c r="CW174" s="114">
        <v>3.25</v>
      </c>
      <c r="CX174" s="114">
        <v>3.95</v>
      </c>
      <c r="CY174" s="3">
        <v>15</v>
      </c>
      <c r="DL174" s="7"/>
      <c r="DM174" s="166" t="s">
        <v>1664</v>
      </c>
      <c r="DN174" s="62">
        <f t="shared" si="83"/>
        <v>0</v>
      </c>
    </row>
    <row r="175" spans="1:118">
      <c r="A175" s="17"/>
      <c r="B175" s="18"/>
      <c r="C175" s="3"/>
      <c r="D175" s="3"/>
      <c r="E175" s="18"/>
      <c r="F175" s="3"/>
      <c r="G175" s="3"/>
      <c r="H175" s="17"/>
      <c r="I175" s="3"/>
      <c r="J175" s="3"/>
      <c r="K175" s="3"/>
      <c r="L175" s="3"/>
      <c r="M175" s="3"/>
      <c r="O175" s="17"/>
      <c r="P175" s="3"/>
      <c r="Q175" s="18"/>
      <c r="R175" s="3"/>
      <c r="S175" s="3"/>
      <c r="T175" s="17"/>
      <c r="U175" s="3"/>
      <c r="V175" s="3"/>
      <c r="W175" s="3"/>
      <c r="X175" s="3"/>
      <c r="Y175" s="26"/>
      <c r="Z175" s="27"/>
      <c r="AA175" s="26"/>
      <c r="AB175" s="28"/>
      <c r="AC175" s="26"/>
      <c r="AD175" s="26"/>
      <c r="AE175" s="27"/>
      <c r="AF175" s="3"/>
      <c r="AG175" s="3"/>
      <c r="AI175" s="26"/>
      <c r="AL175" s="247" t="s">
        <v>1794</v>
      </c>
      <c r="AM175" s="7" t="s">
        <v>307</v>
      </c>
      <c r="AN175" s="26"/>
      <c r="AO175" s="26"/>
      <c r="AP175" s="26"/>
      <c r="AQ175" s="26"/>
      <c r="BD175" s="114" t="s">
        <v>272</v>
      </c>
      <c r="BE175" s="114" t="s">
        <v>1152</v>
      </c>
      <c r="BN175" s="61" t="s">
        <v>781</v>
      </c>
      <c r="BQ175" s="61" t="s">
        <v>781</v>
      </c>
      <c r="BR175" s="121" t="s">
        <v>821</v>
      </c>
      <c r="BW175" s="180" t="s">
        <v>29</v>
      </c>
      <c r="BX175" s="143" t="s">
        <v>1533</v>
      </c>
      <c r="CP175" s="232" t="s">
        <v>242</v>
      </c>
      <c r="CQ175" s="233" t="str">
        <f t="shared" si="86"/>
        <v>03. Grafitowy 7024</v>
      </c>
      <c r="CR175" s="57"/>
      <c r="CV175" s="114" t="s">
        <v>876</v>
      </c>
      <c r="CW175" s="114">
        <v>2.5499999999999998</v>
      </c>
      <c r="CX175" s="114">
        <v>3.15</v>
      </c>
      <c r="CY175" s="3">
        <v>300</v>
      </c>
      <c r="DL175" s="7"/>
      <c r="DM175" s="166" t="s">
        <v>1665</v>
      </c>
      <c r="DN175" s="62">
        <f t="shared" si="83"/>
        <v>0</v>
      </c>
    </row>
    <row r="176" spans="1:118">
      <c r="A176" s="17"/>
      <c r="B176" s="18"/>
      <c r="C176" s="3"/>
      <c r="D176" s="3"/>
      <c r="E176" s="18"/>
      <c r="F176" s="3"/>
      <c r="G176" s="3"/>
      <c r="H176" s="17"/>
      <c r="I176" s="3"/>
      <c r="J176" s="3"/>
      <c r="K176" s="3"/>
      <c r="L176" s="3"/>
      <c r="M176" s="3"/>
      <c r="O176" s="17"/>
      <c r="P176" s="3"/>
      <c r="Q176" s="18"/>
      <c r="R176" s="3"/>
      <c r="S176" s="3"/>
      <c r="T176" s="17"/>
      <c r="U176" s="3"/>
      <c r="V176" s="3"/>
      <c r="W176" s="3"/>
      <c r="X176" s="3"/>
      <c r="Y176" s="26"/>
      <c r="Z176" s="27"/>
      <c r="AA176" s="26"/>
      <c r="AB176" s="28"/>
      <c r="AC176" s="26"/>
      <c r="AD176" s="26"/>
      <c r="AE176" s="27"/>
      <c r="AF176" s="3"/>
      <c r="AG176" s="3"/>
      <c r="AI176" s="26"/>
      <c r="AL176" s="247" t="s">
        <v>1795</v>
      </c>
      <c r="AM176" s="7" t="s">
        <v>307</v>
      </c>
      <c r="AN176" s="26"/>
      <c r="AO176" s="26"/>
      <c r="AP176" s="26"/>
      <c r="AQ176" s="26"/>
      <c r="BD176" s="114" t="s">
        <v>270</v>
      </c>
      <c r="BE176" s="114" t="s">
        <v>270</v>
      </c>
      <c r="BN176" s="61" t="s">
        <v>781</v>
      </c>
      <c r="BO176" s="123" t="s">
        <v>823</v>
      </c>
      <c r="BQ176" s="61" t="s">
        <v>781</v>
      </c>
      <c r="BR176" s="62"/>
      <c r="BW176" s="180" t="s">
        <v>29</v>
      </c>
      <c r="BX176" s="178" t="s">
        <v>1349</v>
      </c>
      <c r="CP176" s="232" t="s">
        <v>242</v>
      </c>
      <c r="CQ176" s="233" t="str">
        <f t="shared" si="86"/>
        <v>04. Czerwony 3009</v>
      </c>
      <c r="CV176" s="114" t="s">
        <v>877</v>
      </c>
      <c r="CW176" s="114">
        <v>2.75</v>
      </c>
      <c r="CX176" s="114">
        <v>3.35</v>
      </c>
      <c r="CY176" s="3">
        <v>50</v>
      </c>
      <c r="DL176" s="7"/>
      <c r="DM176" s="166" t="s">
        <v>1666</v>
      </c>
      <c r="DN176" s="62">
        <f t="shared" si="83"/>
        <v>0</v>
      </c>
    </row>
    <row r="177" spans="1:118">
      <c r="A177" s="17"/>
      <c r="B177" s="18"/>
      <c r="C177" s="3"/>
      <c r="D177" s="3"/>
      <c r="E177" s="18"/>
      <c r="F177" s="3"/>
      <c r="G177" s="3"/>
      <c r="H177" s="17"/>
      <c r="I177" s="3"/>
      <c r="J177" s="3"/>
      <c r="K177" s="3"/>
      <c r="L177" s="3"/>
      <c r="M177" s="3"/>
      <c r="O177" s="17"/>
      <c r="P177" s="3"/>
      <c r="Q177" s="18"/>
      <c r="R177" s="3"/>
      <c r="S177" s="3"/>
      <c r="T177" s="17"/>
      <c r="U177" s="3"/>
      <c r="V177" s="3"/>
      <c r="W177" s="3"/>
      <c r="X177" s="3"/>
      <c r="Y177" s="26"/>
      <c r="Z177" s="27"/>
      <c r="AA177" s="26"/>
      <c r="AB177" s="28"/>
      <c r="AC177" s="26"/>
      <c r="AD177" s="26"/>
      <c r="AE177" s="27"/>
      <c r="AF177" s="3"/>
      <c r="AG177" s="3"/>
      <c r="AI177" s="26"/>
      <c r="AL177" s="247" t="s">
        <v>1796</v>
      </c>
      <c r="AM177" s="7" t="s">
        <v>307</v>
      </c>
      <c r="AN177" s="26"/>
      <c r="AO177" s="26"/>
      <c r="AP177" s="26"/>
      <c r="AQ177" s="26"/>
      <c r="BD177" s="114" t="s">
        <v>276</v>
      </c>
      <c r="BE177" s="114" t="s">
        <v>276</v>
      </c>
      <c r="BN177" s="61" t="s">
        <v>781</v>
      </c>
      <c r="BQ177" s="61" t="s">
        <v>781</v>
      </c>
      <c r="BR177" s="62" t="s">
        <v>216</v>
      </c>
      <c r="BW177" s="180" t="s">
        <v>29</v>
      </c>
      <c r="BX177" s="178" t="s">
        <v>1350</v>
      </c>
      <c r="CP177" s="232" t="s">
        <v>242</v>
      </c>
      <c r="CQ177" s="233" t="str">
        <f t="shared" si="86"/>
        <v>05. Zielony 6020</v>
      </c>
      <c r="CV177" s="114" t="s">
        <v>897</v>
      </c>
      <c r="CW177" s="114">
        <v>2.5499999999999998</v>
      </c>
      <c r="CX177" s="114">
        <v>3.15</v>
      </c>
      <c r="CY177" s="3">
        <v>10</v>
      </c>
      <c r="DL177" s="7"/>
      <c r="DM177" s="166" t="s">
        <v>1667</v>
      </c>
      <c r="DN177" s="62">
        <f t="shared" si="83"/>
        <v>0</v>
      </c>
    </row>
    <row r="178" spans="1:118">
      <c r="A178" s="17"/>
      <c r="B178" s="18"/>
      <c r="C178" s="3"/>
      <c r="D178" s="3"/>
      <c r="E178" s="18"/>
      <c r="F178" s="3"/>
      <c r="G178" s="3"/>
      <c r="H178" s="17"/>
      <c r="I178" s="3"/>
      <c r="J178" s="3"/>
      <c r="K178" s="3"/>
      <c r="L178" s="3"/>
      <c r="M178" s="3"/>
      <c r="O178" s="17"/>
      <c r="P178" s="3"/>
      <c r="Q178" s="18"/>
      <c r="R178" s="3"/>
      <c r="S178" s="3"/>
      <c r="T178" s="17"/>
      <c r="U178" s="3"/>
      <c r="V178" s="3"/>
      <c r="W178" s="3"/>
      <c r="X178" s="3"/>
      <c r="Y178" s="26"/>
      <c r="Z178" s="27"/>
      <c r="AA178" s="26"/>
      <c r="AB178" s="28"/>
      <c r="AC178" s="26"/>
      <c r="AD178" s="26"/>
      <c r="AE178" s="27"/>
      <c r="AF178" s="3"/>
      <c r="AG178" s="3"/>
      <c r="AI178" s="26"/>
      <c r="AL178" s="247" t="s">
        <v>1797</v>
      </c>
      <c r="AM178" s="7" t="s">
        <v>307</v>
      </c>
      <c r="AN178" s="26"/>
      <c r="AO178" s="26"/>
      <c r="AP178" s="26"/>
      <c r="AQ178" s="26"/>
      <c r="BD178" s="114" t="s">
        <v>264</v>
      </c>
      <c r="BE178" s="114" t="s">
        <v>264</v>
      </c>
      <c r="BN178" s="61" t="s">
        <v>781</v>
      </c>
      <c r="BO178" s="124" t="s">
        <v>851</v>
      </c>
      <c r="BQ178" s="61" t="s">
        <v>781</v>
      </c>
      <c r="BR178" s="62" t="s">
        <v>215</v>
      </c>
      <c r="CP178" s="232" t="s">
        <v>242</v>
      </c>
      <c r="CQ178" s="233" t="str">
        <f t="shared" si="86"/>
        <v>06. Czarny 9005</v>
      </c>
      <c r="CV178" s="114" t="s">
        <v>898</v>
      </c>
      <c r="CW178" s="114">
        <v>2.65</v>
      </c>
      <c r="CX178" s="114">
        <v>3.25</v>
      </c>
      <c r="CY178" s="3">
        <v>20</v>
      </c>
      <c r="DL178" s="7"/>
      <c r="DM178" s="166" t="s">
        <v>1668</v>
      </c>
      <c r="DN178" s="62">
        <f t="shared" si="83"/>
        <v>0</v>
      </c>
    </row>
    <row r="179" spans="1:118">
      <c r="A179" s="17"/>
      <c r="B179" s="18"/>
      <c r="C179" s="3"/>
      <c r="D179" s="3"/>
      <c r="E179" s="18"/>
      <c r="F179" s="3"/>
      <c r="G179" s="3"/>
      <c r="H179" s="17"/>
      <c r="I179" s="3"/>
      <c r="J179" s="3"/>
      <c r="K179" s="3"/>
      <c r="L179" s="3"/>
      <c r="M179" s="3"/>
      <c r="O179" s="17"/>
      <c r="P179" s="3"/>
      <c r="Q179" s="18"/>
      <c r="R179" s="3"/>
      <c r="S179" s="3"/>
      <c r="T179" s="17"/>
      <c r="U179" s="3"/>
      <c r="V179" s="3"/>
      <c r="W179" s="3"/>
      <c r="X179" s="3"/>
      <c r="Y179" s="26"/>
      <c r="Z179" s="27"/>
      <c r="AA179" s="26"/>
      <c r="AB179" s="28"/>
      <c r="AC179" s="26"/>
      <c r="AD179" s="26"/>
      <c r="AE179" s="27"/>
      <c r="AF179" s="3"/>
      <c r="AG179" s="3"/>
      <c r="AI179" s="26"/>
      <c r="AL179" s="247" t="s">
        <v>1798</v>
      </c>
      <c r="AM179" s="7" t="s">
        <v>307</v>
      </c>
      <c r="AN179" s="26"/>
      <c r="AO179" s="26"/>
      <c r="AP179" s="26"/>
      <c r="AQ179" s="26"/>
      <c r="BD179" s="114" t="s">
        <v>277</v>
      </c>
      <c r="BE179" s="114" t="s">
        <v>277</v>
      </c>
      <c r="BN179" s="61" t="s">
        <v>781</v>
      </c>
      <c r="BO179" s="124" t="s">
        <v>852</v>
      </c>
      <c r="BQ179" s="61" t="s">
        <v>781</v>
      </c>
      <c r="BR179" s="62" t="s">
        <v>214</v>
      </c>
      <c r="CP179" s="232" t="s">
        <v>242</v>
      </c>
      <c r="CQ179" s="233" t="str">
        <f t="shared" si="86"/>
        <v>07. Ceglasty 8004</v>
      </c>
      <c r="CV179" s="114" t="s">
        <v>899</v>
      </c>
      <c r="CW179" s="114">
        <v>3.8</v>
      </c>
      <c r="CX179" s="114">
        <v>4.4000000000000004</v>
      </c>
      <c r="CY179" s="3">
        <v>12</v>
      </c>
      <c r="DL179" s="7"/>
      <c r="DM179" s="166" t="s">
        <v>1669</v>
      </c>
      <c r="DN179" s="62">
        <f t="shared" si="83"/>
        <v>0</v>
      </c>
    </row>
    <row r="180" spans="1:118">
      <c r="A180" s="17"/>
      <c r="B180" s="18"/>
      <c r="C180" s="3"/>
      <c r="D180" s="3"/>
      <c r="E180" s="18"/>
      <c r="F180" s="3"/>
      <c r="G180" s="3"/>
      <c r="H180" s="17"/>
      <c r="I180" s="3"/>
      <c r="J180" s="3"/>
      <c r="K180" s="3"/>
      <c r="L180" s="3"/>
      <c r="M180" s="3"/>
      <c r="O180" s="17"/>
      <c r="P180" s="3"/>
      <c r="Q180" s="18"/>
      <c r="R180" s="3"/>
      <c r="S180" s="3"/>
      <c r="T180" s="17"/>
      <c r="U180" s="3"/>
      <c r="V180" s="3"/>
      <c r="W180" s="3"/>
      <c r="X180" s="3"/>
      <c r="Y180" s="26"/>
      <c r="Z180" s="27"/>
      <c r="AA180" s="26"/>
      <c r="AB180" s="28"/>
      <c r="AC180" s="26"/>
      <c r="AD180" s="26"/>
      <c r="AE180" s="27"/>
      <c r="AF180" s="3"/>
      <c r="AG180" s="3"/>
      <c r="AI180" s="26"/>
      <c r="AL180" s="247" t="s">
        <v>1799</v>
      </c>
      <c r="AM180" s="7" t="s">
        <v>307</v>
      </c>
      <c r="AN180" s="26"/>
      <c r="AO180" s="26"/>
      <c r="AP180" s="26"/>
      <c r="AQ180" s="26"/>
      <c r="BD180" s="114" t="s">
        <v>302</v>
      </c>
      <c r="BE180" s="114" t="s">
        <v>302</v>
      </c>
      <c r="BN180" s="61" t="s">
        <v>781</v>
      </c>
      <c r="BO180" s="124" t="s">
        <v>853</v>
      </c>
      <c r="BQ180" s="61" t="s">
        <v>781</v>
      </c>
      <c r="BR180" s="62"/>
      <c r="BW180" s="103" t="s">
        <v>762</v>
      </c>
      <c r="BX180" s="70" t="s">
        <v>226</v>
      </c>
      <c r="CP180" s="232" t="s">
        <v>242</v>
      </c>
      <c r="CQ180" s="233" t="str">
        <f t="shared" si="86"/>
        <v>08. Antracyt 7021</v>
      </c>
      <c r="CV180" s="114" t="s">
        <v>900</v>
      </c>
      <c r="CW180" s="114">
        <v>2.95</v>
      </c>
      <c r="CX180" s="114">
        <v>3.55</v>
      </c>
      <c r="DL180" s="7"/>
      <c r="DM180" s="166" t="s">
        <v>1670</v>
      </c>
      <c r="DN180" s="62">
        <f t="shared" ref="DN180:DN197" si="87">SUMIF($CZ$9:$CZ$97,DM180,$DA$9:$DA$97)</f>
        <v>0</v>
      </c>
    </row>
    <row r="181" spans="1:118">
      <c r="A181" s="17"/>
      <c r="B181" s="18"/>
      <c r="C181" s="3"/>
      <c r="D181" s="3"/>
      <c r="E181" s="18"/>
      <c r="F181" s="3"/>
      <c r="G181" s="3"/>
      <c r="H181" s="17"/>
      <c r="I181" s="3"/>
      <c r="J181" s="3"/>
      <c r="K181" s="3"/>
      <c r="L181" s="3"/>
      <c r="M181" s="3"/>
      <c r="O181" s="17"/>
      <c r="P181" s="3"/>
      <c r="Q181" s="18"/>
      <c r="R181" s="3"/>
      <c r="S181" s="3"/>
      <c r="T181" s="17"/>
      <c r="U181" s="3"/>
      <c r="V181" s="3"/>
      <c r="W181" s="3"/>
      <c r="X181" s="3"/>
      <c r="Y181" s="26"/>
      <c r="Z181" s="27"/>
      <c r="AA181" s="26"/>
      <c r="AB181" s="28"/>
      <c r="AC181" s="26"/>
      <c r="AD181" s="26"/>
      <c r="AE181" s="27"/>
      <c r="AF181" s="3"/>
      <c r="AG181" s="3"/>
      <c r="AI181" s="26"/>
      <c r="AL181" s="247"/>
      <c r="AM181" s="7"/>
      <c r="AN181" s="26"/>
      <c r="AO181" s="26"/>
      <c r="AP181" s="26"/>
      <c r="AQ181" s="26"/>
      <c r="BD181" s="114" t="s">
        <v>303</v>
      </c>
      <c r="BE181" s="114" t="s">
        <v>303</v>
      </c>
      <c r="BL181" s="62"/>
      <c r="BN181" s="61" t="s">
        <v>781</v>
      </c>
      <c r="BO181" s="124" t="s">
        <v>854</v>
      </c>
      <c r="BQ181" s="61" t="s">
        <v>781</v>
      </c>
      <c r="BR181" s="122" t="s">
        <v>822</v>
      </c>
      <c r="BW181" s="103" t="s">
        <v>762</v>
      </c>
      <c r="BX181" s="70" t="s">
        <v>227</v>
      </c>
      <c r="CP181" s="232" t="s">
        <v>242</v>
      </c>
      <c r="CQ181" s="233" t="str">
        <f>CC16</f>
        <v>10. Brązowy 8019</v>
      </c>
      <c r="CV181" s="114" t="s">
        <v>901</v>
      </c>
      <c r="CW181" s="114">
        <v>3.1</v>
      </c>
      <c r="CX181" s="114">
        <v>3.7</v>
      </c>
      <c r="DL181" s="7"/>
      <c r="DM181" s="166" t="s">
        <v>1671</v>
      </c>
      <c r="DN181" s="62">
        <f t="shared" si="87"/>
        <v>0</v>
      </c>
    </row>
    <row r="182" spans="1:118">
      <c r="A182" s="17"/>
      <c r="B182" s="18"/>
      <c r="C182" s="3"/>
      <c r="D182" s="3"/>
      <c r="E182" s="18"/>
      <c r="F182" s="3"/>
      <c r="G182" s="3"/>
      <c r="H182" s="17"/>
      <c r="I182" s="3"/>
      <c r="J182" s="3"/>
      <c r="K182" s="3"/>
      <c r="L182" s="3"/>
      <c r="M182" s="3"/>
      <c r="O182" s="17"/>
      <c r="P182" s="3"/>
      <c r="Q182" s="18"/>
      <c r="R182" s="3"/>
      <c r="S182" s="3"/>
      <c r="T182" s="17"/>
      <c r="U182" s="3"/>
      <c r="V182" s="3"/>
      <c r="W182" s="3"/>
      <c r="X182" s="3"/>
      <c r="Y182" s="26"/>
      <c r="Z182" s="27"/>
      <c r="AA182" s="26"/>
      <c r="AB182" s="28"/>
      <c r="AC182" s="26"/>
      <c r="AD182" s="26"/>
      <c r="AE182" s="27"/>
      <c r="AF182" s="3"/>
      <c r="AG182" s="3"/>
      <c r="AI182" s="26"/>
      <c r="AL182" s="247" t="s">
        <v>1616</v>
      </c>
      <c r="AM182" s="7" t="s">
        <v>307</v>
      </c>
      <c r="AN182" s="26"/>
      <c r="AO182" s="26"/>
      <c r="AP182" s="26"/>
      <c r="AQ182" s="26"/>
      <c r="BD182" s="114" t="s">
        <v>304</v>
      </c>
      <c r="BE182" s="114" t="s">
        <v>304</v>
      </c>
      <c r="BN182" s="61" t="s">
        <v>781</v>
      </c>
      <c r="BO182" s="124" t="s">
        <v>855</v>
      </c>
      <c r="BQ182" s="61" t="s">
        <v>781</v>
      </c>
      <c r="BR182" s="62"/>
      <c r="BW182" s="103" t="s">
        <v>762</v>
      </c>
      <c r="BX182" s="306" t="s">
        <v>1534</v>
      </c>
      <c r="CP182" s="232"/>
      <c r="CQ182" s="166"/>
      <c r="CV182" s="114" t="s">
        <v>943</v>
      </c>
      <c r="CW182" s="114">
        <v>2.65</v>
      </c>
      <c r="CX182" s="114">
        <v>3.25</v>
      </c>
      <c r="DL182" s="7"/>
      <c r="DM182" s="166" t="s">
        <v>1672</v>
      </c>
      <c r="DN182" s="62">
        <f t="shared" si="87"/>
        <v>0</v>
      </c>
    </row>
    <row r="183" spans="1:118">
      <c r="A183" s="17"/>
      <c r="B183" s="18"/>
      <c r="C183" s="3"/>
      <c r="D183" s="3"/>
      <c r="E183" s="18"/>
      <c r="F183" s="3"/>
      <c r="G183" s="3"/>
      <c r="H183" s="17"/>
      <c r="I183" s="3"/>
      <c r="J183" s="3"/>
      <c r="K183" s="3"/>
      <c r="L183" s="3"/>
      <c r="M183" s="3"/>
      <c r="O183" s="17"/>
      <c r="P183" s="3"/>
      <c r="Q183" s="18"/>
      <c r="R183" s="3"/>
      <c r="S183" s="3"/>
      <c r="T183" s="17"/>
      <c r="U183" s="3"/>
      <c r="V183" s="3"/>
      <c r="W183" s="3"/>
      <c r="X183" s="3"/>
      <c r="Y183" s="26"/>
      <c r="Z183" s="27"/>
      <c r="AA183" s="26"/>
      <c r="AB183" s="28"/>
      <c r="AC183" s="26"/>
      <c r="AD183" s="26"/>
      <c r="AE183" s="27"/>
      <c r="AF183" s="3"/>
      <c r="AG183" s="3"/>
      <c r="AI183" s="26"/>
      <c r="AL183" s="247" t="s">
        <v>1617</v>
      </c>
      <c r="AM183" s="7" t="s">
        <v>307</v>
      </c>
      <c r="AN183" s="26"/>
      <c r="AO183" s="26"/>
      <c r="AP183" s="26"/>
      <c r="AQ183" s="26"/>
      <c r="BD183" s="114" t="s">
        <v>306</v>
      </c>
      <c r="BE183" s="114" t="s">
        <v>306</v>
      </c>
      <c r="BN183" s="61" t="s">
        <v>781</v>
      </c>
      <c r="BO183" s="124" t="s">
        <v>1360</v>
      </c>
      <c r="BQ183" s="61" t="s">
        <v>781</v>
      </c>
      <c r="BR183" s="62" t="s">
        <v>186</v>
      </c>
      <c r="BW183" s="103" t="s">
        <v>762</v>
      </c>
      <c r="BX183" s="70" t="s">
        <v>229</v>
      </c>
      <c r="CP183" s="234"/>
      <c r="CQ183" s="235"/>
      <c r="CV183" s="114" t="s">
        <v>944</v>
      </c>
      <c r="CW183" s="114">
        <v>2.6</v>
      </c>
      <c r="CX183" s="114">
        <v>3.2</v>
      </c>
      <c r="DL183" s="7"/>
      <c r="DM183" s="166" t="s">
        <v>1711</v>
      </c>
      <c r="DN183" s="62">
        <f t="shared" si="87"/>
        <v>0</v>
      </c>
    </row>
    <row r="184" spans="1:118">
      <c r="A184" s="17"/>
      <c r="B184" s="18"/>
      <c r="C184" s="3"/>
      <c r="D184" s="3"/>
      <c r="E184" s="18"/>
      <c r="F184" s="3"/>
      <c r="G184" s="3"/>
      <c r="H184" s="17"/>
      <c r="I184" s="3"/>
      <c r="J184" s="3"/>
      <c r="K184" s="3"/>
      <c r="L184" s="3"/>
      <c r="M184" s="3"/>
      <c r="O184" s="17"/>
      <c r="P184" s="3"/>
      <c r="Q184" s="18"/>
      <c r="R184" s="3"/>
      <c r="S184" s="3"/>
      <c r="T184" s="17"/>
      <c r="U184" s="3"/>
      <c r="V184" s="3"/>
      <c r="W184" s="3"/>
      <c r="X184" s="3"/>
      <c r="Y184" s="26"/>
      <c r="Z184" s="27"/>
      <c r="AA184" s="26"/>
      <c r="AB184" s="28"/>
      <c r="AC184" s="26"/>
      <c r="AD184" s="26"/>
      <c r="AE184" s="27"/>
      <c r="AF184" s="3"/>
      <c r="AG184" s="3"/>
      <c r="AI184" s="26"/>
      <c r="AL184" s="247"/>
      <c r="AM184" s="7"/>
      <c r="AN184" s="26"/>
      <c r="AO184" s="26"/>
      <c r="AP184" s="26"/>
      <c r="AQ184" s="26"/>
      <c r="BD184" s="114" t="s">
        <v>301</v>
      </c>
      <c r="BE184" s="114" t="s">
        <v>301</v>
      </c>
      <c r="BN184" s="61" t="s">
        <v>781</v>
      </c>
      <c r="BO184" s="124" t="s">
        <v>1361</v>
      </c>
      <c r="BQ184" s="61" t="s">
        <v>781</v>
      </c>
      <c r="BR184" s="62" t="s">
        <v>185</v>
      </c>
      <c r="BW184" s="103" t="s">
        <v>762</v>
      </c>
      <c r="BX184" s="70" t="s">
        <v>230</v>
      </c>
      <c r="CP184" s="227" t="s">
        <v>243</v>
      </c>
      <c r="CQ184" s="228" t="str">
        <f t="shared" ref="CQ184:CQ190" si="88">CC8</f>
        <v>02. Brązowy 8017</v>
      </c>
      <c r="CR184" s="57"/>
      <c r="CV184" s="114" t="s">
        <v>945</v>
      </c>
      <c r="CW184" s="114">
        <v>2.7</v>
      </c>
      <c r="CX184" s="114">
        <v>3.3</v>
      </c>
      <c r="DL184" s="7"/>
      <c r="DM184" s="166" t="s">
        <v>1712</v>
      </c>
      <c r="DN184" s="62">
        <f t="shared" si="87"/>
        <v>0</v>
      </c>
    </row>
    <row r="185" spans="1:118">
      <c r="A185" s="17"/>
      <c r="B185" s="18"/>
      <c r="C185" s="3"/>
      <c r="D185" s="3"/>
      <c r="E185" s="18"/>
      <c r="F185" s="3"/>
      <c r="G185" s="3"/>
      <c r="H185" s="17"/>
      <c r="I185" s="3"/>
      <c r="J185" s="3"/>
      <c r="K185" s="3"/>
      <c r="L185" s="3"/>
      <c r="M185" s="3"/>
      <c r="O185" s="17"/>
      <c r="P185" s="3"/>
      <c r="Q185" s="18"/>
      <c r="R185" s="3"/>
      <c r="S185" s="3"/>
      <c r="T185" s="17"/>
      <c r="U185" s="3"/>
      <c r="V185" s="3"/>
      <c r="W185" s="3"/>
      <c r="X185" s="3"/>
      <c r="Y185" s="26"/>
      <c r="Z185" s="27"/>
      <c r="AA185" s="26"/>
      <c r="AB185" s="28"/>
      <c r="AC185" s="26"/>
      <c r="AD185" s="26"/>
      <c r="AE185" s="27"/>
      <c r="AF185" s="3"/>
      <c r="AG185" s="3"/>
      <c r="AI185" s="26"/>
      <c r="AL185" s="247" t="s">
        <v>1618</v>
      </c>
      <c r="AM185" s="7" t="s">
        <v>307</v>
      </c>
      <c r="AN185" s="26"/>
      <c r="AO185" s="26"/>
      <c r="AP185" s="26"/>
      <c r="AQ185" s="26"/>
      <c r="BN185" s="61" t="s">
        <v>781</v>
      </c>
      <c r="BO185" s="124" t="s">
        <v>967</v>
      </c>
      <c r="BQ185" s="61" t="s">
        <v>781</v>
      </c>
      <c r="BR185" s="62" t="s">
        <v>184</v>
      </c>
      <c r="BW185" s="103" t="s">
        <v>762</v>
      </c>
      <c r="BX185" s="70" t="s">
        <v>231</v>
      </c>
      <c r="CP185" s="227" t="s">
        <v>243</v>
      </c>
      <c r="CQ185" s="228" t="str">
        <f t="shared" si="88"/>
        <v>03. Grafitowy 7024</v>
      </c>
      <c r="CV185" s="114" t="s">
        <v>946</v>
      </c>
      <c r="CW185" s="114">
        <v>2.7</v>
      </c>
      <c r="CX185" s="114">
        <v>3.3</v>
      </c>
      <c r="DL185" s="7"/>
      <c r="DM185" s="166" t="s">
        <v>1713</v>
      </c>
      <c r="DN185" s="62">
        <f t="shared" si="87"/>
        <v>0</v>
      </c>
    </row>
    <row r="186" spans="1:118">
      <c r="A186" s="17"/>
      <c r="B186" s="18"/>
      <c r="C186" s="3"/>
      <c r="D186" s="3"/>
      <c r="E186" s="18"/>
      <c r="F186" s="3"/>
      <c r="G186" s="3"/>
      <c r="H186" s="17"/>
      <c r="I186" s="3"/>
      <c r="J186" s="3"/>
      <c r="K186" s="3"/>
      <c r="L186" s="3"/>
      <c r="M186" s="3"/>
      <c r="O186" s="17"/>
      <c r="P186" s="3"/>
      <c r="Q186" s="18"/>
      <c r="R186" s="3"/>
      <c r="S186" s="3"/>
      <c r="T186" s="17"/>
      <c r="U186" s="3"/>
      <c r="V186" s="3"/>
      <c r="W186" s="3"/>
      <c r="X186" s="3"/>
      <c r="Y186" s="26"/>
      <c r="Z186" s="27"/>
      <c r="AA186" s="26"/>
      <c r="AB186" s="28"/>
      <c r="AC186" s="26"/>
      <c r="AD186" s="26"/>
      <c r="AE186" s="27"/>
      <c r="AF186" s="3"/>
      <c r="AG186" s="3"/>
      <c r="AI186" s="26"/>
      <c r="AL186" s="247"/>
      <c r="AM186" s="7"/>
      <c r="AN186" s="26"/>
      <c r="AO186" s="26"/>
      <c r="AP186" s="26"/>
      <c r="AQ186" s="26"/>
      <c r="BN186" s="61" t="s">
        <v>781</v>
      </c>
      <c r="BO186" s="124" t="s">
        <v>968</v>
      </c>
      <c r="BQ186" s="61" t="s">
        <v>781</v>
      </c>
      <c r="BR186" s="62" t="s">
        <v>183</v>
      </c>
      <c r="BW186" s="103" t="s">
        <v>762</v>
      </c>
      <c r="BX186" s="70" t="s">
        <v>232</v>
      </c>
      <c r="CP186" s="227" t="s">
        <v>243</v>
      </c>
      <c r="CQ186" s="228" t="str">
        <f t="shared" si="88"/>
        <v>04. Czerwony 3009</v>
      </c>
      <c r="CV186" s="114" t="s">
        <v>947</v>
      </c>
      <c r="CW186" s="114">
        <v>2.65</v>
      </c>
      <c r="CX186" s="114">
        <v>3.3</v>
      </c>
      <c r="DL186" s="7"/>
      <c r="DM186" s="166" t="s">
        <v>1714</v>
      </c>
      <c r="DN186" s="62">
        <f t="shared" si="87"/>
        <v>0</v>
      </c>
    </row>
    <row r="187" spans="1:118">
      <c r="A187" s="17"/>
      <c r="B187" s="18"/>
      <c r="C187" s="3"/>
      <c r="D187" s="3"/>
      <c r="E187" s="18"/>
      <c r="F187" s="3"/>
      <c r="G187" s="3"/>
      <c r="H187" s="17"/>
      <c r="I187" s="3"/>
      <c r="J187" s="3"/>
      <c r="K187" s="3"/>
      <c r="L187" s="3"/>
      <c r="M187" s="3"/>
      <c r="O187" s="17"/>
      <c r="P187" s="3"/>
      <c r="Q187" s="18"/>
      <c r="R187" s="3"/>
      <c r="S187" s="3"/>
      <c r="T187" s="17"/>
      <c r="U187" s="3"/>
      <c r="V187" s="3"/>
      <c r="W187" s="3"/>
      <c r="X187" s="3"/>
      <c r="Y187" s="26"/>
      <c r="Z187" s="27"/>
      <c r="AA187" s="26"/>
      <c r="AB187" s="28"/>
      <c r="AC187" s="26"/>
      <c r="AD187" s="26"/>
      <c r="AE187" s="27"/>
      <c r="AF187" s="3"/>
      <c r="AG187" s="3"/>
      <c r="AI187" s="26"/>
      <c r="AL187" s="247"/>
      <c r="AM187" s="7"/>
      <c r="AN187" s="26"/>
      <c r="AO187" s="26"/>
      <c r="AP187" s="26"/>
      <c r="AQ187" s="26"/>
      <c r="BN187" s="61" t="s">
        <v>781</v>
      </c>
      <c r="BO187" s="124" t="s">
        <v>969</v>
      </c>
      <c r="BQ187" s="61" t="s">
        <v>781</v>
      </c>
      <c r="BR187" s="62" t="s">
        <v>182</v>
      </c>
      <c r="BW187" s="103" t="s">
        <v>762</v>
      </c>
      <c r="BX187" s="70" t="s">
        <v>233</v>
      </c>
      <c r="CP187" s="227" t="s">
        <v>243</v>
      </c>
      <c r="CQ187" s="228" t="str">
        <f t="shared" si="88"/>
        <v>05. Zielony 6020</v>
      </c>
      <c r="CV187" s="114" t="s">
        <v>948</v>
      </c>
      <c r="CW187" s="114">
        <v>2.6</v>
      </c>
      <c r="CX187" s="114">
        <v>3.25</v>
      </c>
      <c r="DL187" s="7"/>
      <c r="DM187" s="166" t="s">
        <v>1715</v>
      </c>
      <c r="DN187" s="62">
        <f t="shared" si="87"/>
        <v>0</v>
      </c>
    </row>
    <row r="188" spans="1:118">
      <c r="A188" s="17"/>
      <c r="B188" s="18"/>
      <c r="C188" s="3"/>
      <c r="D188" s="3"/>
      <c r="E188" s="18"/>
      <c r="F188" s="3"/>
      <c r="G188" s="3"/>
      <c r="H188" s="17"/>
      <c r="I188" s="3"/>
      <c r="J188" s="3"/>
      <c r="K188" s="3"/>
      <c r="L188" s="3"/>
      <c r="M188" s="3"/>
      <c r="O188" s="17"/>
      <c r="P188" s="3"/>
      <c r="Q188" s="18"/>
      <c r="R188" s="3"/>
      <c r="S188" s="3"/>
      <c r="T188" s="17"/>
      <c r="U188" s="3"/>
      <c r="V188" s="3"/>
      <c r="W188" s="3"/>
      <c r="X188" s="3"/>
      <c r="Y188" s="26"/>
      <c r="Z188" s="27"/>
      <c r="AA188" s="26"/>
      <c r="AB188" s="28"/>
      <c r="AC188" s="26"/>
      <c r="AD188" s="26"/>
      <c r="AE188" s="27"/>
      <c r="AF188" s="3"/>
      <c r="AG188" s="3"/>
      <c r="AI188" s="26"/>
      <c r="AL188" s="62" t="s">
        <v>1649</v>
      </c>
      <c r="AM188" s="62" t="s">
        <v>307</v>
      </c>
      <c r="AN188" s="26"/>
      <c r="AO188" s="26"/>
      <c r="AP188" s="26"/>
      <c r="AQ188" s="26"/>
      <c r="BN188" s="61" t="s">
        <v>781</v>
      </c>
      <c r="BO188" s="124" t="s">
        <v>856</v>
      </c>
      <c r="BQ188" s="61" t="s">
        <v>781</v>
      </c>
      <c r="BR188" s="62" t="s">
        <v>181</v>
      </c>
      <c r="BW188" s="103" t="s">
        <v>762</v>
      </c>
      <c r="BX188" s="306" t="s">
        <v>1535</v>
      </c>
      <c r="CP188" s="227" t="s">
        <v>243</v>
      </c>
      <c r="CQ188" s="228" t="str">
        <f t="shared" si="88"/>
        <v>06. Czarny 9005</v>
      </c>
      <c r="CV188" s="114" t="s">
        <v>949</v>
      </c>
      <c r="CW188" s="114">
        <v>2.7</v>
      </c>
      <c r="CX188" s="114">
        <v>3.35</v>
      </c>
      <c r="DL188" s="7"/>
      <c r="DM188" s="166" t="s">
        <v>1716</v>
      </c>
      <c r="DN188" s="62">
        <f t="shared" si="87"/>
        <v>0</v>
      </c>
    </row>
    <row r="189" spans="1:118">
      <c r="A189" s="17"/>
      <c r="B189" s="18"/>
      <c r="C189" s="3"/>
      <c r="D189" s="3"/>
      <c r="E189" s="18"/>
      <c r="F189" s="3"/>
      <c r="G189" s="3"/>
      <c r="H189" s="17"/>
      <c r="I189" s="3"/>
      <c r="J189" s="3"/>
      <c r="K189" s="3"/>
      <c r="L189" s="3"/>
      <c r="M189" s="3"/>
      <c r="O189" s="17"/>
      <c r="P189" s="3"/>
      <c r="Q189" s="18"/>
      <c r="R189" s="3"/>
      <c r="S189" s="3"/>
      <c r="T189" s="17"/>
      <c r="U189" s="3"/>
      <c r="V189" s="3"/>
      <c r="W189" s="3"/>
      <c r="X189" s="3"/>
      <c r="Y189" s="26"/>
      <c r="Z189" s="27"/>
      <c r="AA189" s="26"/>
      <c r="AB189" s="28"/>
      <c r="AC189" s="26"/>
      <c r="AD189" s="26"/>
      <c r="AE189" s="27"/>
      <c r="AF189" s="3"/>
      <c r="AG189" s="3"/>
      <c r="AI189" s="26"/>
      <c r="AL189" s="62" t="s">
        <v>1650</v>
      </c>
      <c r="AM189" s="62" t="s">
        <v>307</v>
      </c>
      <c r="AN189" s="26"/>
      <c r="AO189" s="26"/>
      <c r="AP189" s="26"/>
      <c r="AQ189" s="26"/>
      <c r="BN189" s="61" t="s">
        <v>781</v>
      </c>
      <c r="BQ189" s="61" t="s">
        <v>781</v>
      </c>
      <c r="BR189" s="62" t="s">
        <v>1166</v>
      </c>
      <c r="BW189" s="103" t="s">
        <v>762</v>
      </c>
      <c r="BX189" s="306" t="s">
        <v>1536</v>
      </c>
      <c r="CP189" s="227" t="s">
        <v>243</v>
      </c>
      <c r="CQ189" s="228" t="str">
        <f t="shared" si="88"/>
        <v>07. Ceglasty 8004</v>
      </c>
      <c r="CV189" s="114" t="s">
        <v>950</v>
      </c>
      <c r="CW189" s="114">
        <v>2.7</v>
      </c>
      <c r="CX189" s="114">
        <v>3.35</v>
      </c>
      <c r="DL189" s="7"/>
      <c r="DM189" s="166" t="s">
        <v>1717</v>
      </c>
      <c r="DN189" s="62">
        <f t="shared" si="87"/>
        <v>0</v>
      </c>
    </row>
    <row r="190" spans="1:118">
      <c r="A190" s="17"/>
      <c r="B190" s="18"/>
      <c r="C190" s="3"/>
      <c r="D190" s="3"/>
      <c r="E190" s="18"/>
      <c r="F190" s="3"/>
      <c r="G190" s="3"/>
      <c r="H190" s="17"/>
      <c r="I190" s="3"/>
      <c r="J190" s="3"/>
      <c r="K190" s="3"/>
      <c r="L190" s="3"/>
      <c r="M190" s="3"/>
      <c r="O190" s="17"/>
      <c r="P190" s="3"/>
      <c r="Q190" s="18"/>
      <c r="R190" s="3"/>
      <c r="S190" s="3"/>
      <c r="T190" s="17"/>
      <c r="U190" s="3"/>
      <c r="V190" s="3"/>
      <c r="W190" s="3"/>
      <c r="X190" s="3"/>
      <c r="Y190" s="26"/>
      <c r="Z190" s="27"/>
      <c r="AA190" s="26"/>
      <c r="AB190" s="28"/>
      <c r="AC190" s="26"/>
      <c r="AD190" s="26"/>
      <c r="AE190" s="27"/>
      <c r="AF190" s="3"/>
      <c r="AG190" s="3"/>
      <c r="AI190" s="26"/>
      <c r="AL190" s="62" t="s">
        <v>1651</v>
      </c>
      <c r="AM190" s="62" t="s">
        <v>307</v>
      </c>
      <c r="AN190" s="26"/>
      <c r="AO190" s="26"/>
      <c r="AP190" s="26"/>
      <c r="AQ190" s="26"/>
      <c r="BL190" s="62"/>
      <c r="BN190" s="61" t="s">
        <v>781</v>
      </c>
      <c r="BO190" s="122" t="s">
        <v>822</v>
      </c>
      <c r="BQ190" s="61" t="s">
        <v>781</v>
      </c>
      <c r="BR190" s="62" t="s">
        <v>1175</v>
      </c>
      <c r="BW190" s="103" t="s">
        <v>762</v>
      </c>
      <c r="BX190" s="70" t="s">
        <v>236</v>
      </c>
      <c r="CP190" s="227" t="s">
        <v>243</v>
      </c>
      <c r="CQ190" s="228" t="str">
        <f t="shared" si="88"/>
        <v>08. Antracyt 7021</v>
      </c>
      <c r="CV190" s="114" t="s">
        <v>935</v>
      </c>
      <c r="CW190" s="114">
        <v>2.7</v>
      </c>
      <c r="CX190" s="114">
        <v>3.35</v>
      </c>
      <c r="DL190" s="7"/>
      <c r="DM190" s="166" t="s">
        <v>1718</v>
      </c>
      <c r="DN190" s="62">
        <f t="shared" si="87"/>
        <v>0</v>
      </c>
    </row>
    <row r="191" spans="1:118">
      <c r="A191" s="17"/>
      <c r="B191" s="18"/>
      <c r="C191" s="3"/>
      <c r="D191" s="3"/>
      <c r="E191" s="18"/>
      <c r="F191" s="3"/>
      <c r="G191" s="3"/>
      <c r="H191" s="17"/>
      <c r="I191" s="3"/>
      <c r="J191" s="3"/>
      <c r="K191" s="3"/>
      <c r="L191" s="3"/>
      <c r="M191" s="3"/>
      <c r="O191" s="17"/>
      <c r="P191" s="3"/>
      <c r="Q191" s="18"/>
      <c r="R191" s="3"/>
      <c r="S191" s="3"/>
      <c r="T191" s="17"/>
      <c r="U191" s="3"/>
      <c r="V191" s="3"/>
      <c r="W191" s="3"/>
      <c r="X191" s="3"/>
      <c r="Y191" s="26"/>
      <c r="Z191" s="27"/>
      <c r="AA191" s="26"/>
      <c r="AB191" s="28"/>
      <c r="AC191" s="26"/>
      <c r="AD191" s="26"/>
      <c r="AE191" s="27"/>
      <c r="AF191" s="3"/>
      <c r="AG191" s="3"/>
      <c r="AI191" s="26"/>
      <c r="AL191" s="62" t="s">
        <v>1652</v>
      </c>
      <c r="AM191" s="62" t="s">
        <v>307</v>
      </c>
      <c r="AN191" s="26"/>
      <c r="AO191" s="26"/>
      <c r="AP191" s="26"/>
      <c r="AQ191" s="26"/>
      <c r="BN191" s="61" t="s">
        <v>781</v>
      </c>
      <c r="BQ191" s="61" t="s">
        <v>781</v>
      </c>
      <c r="BR191" s="62" t="s">
        <v>1176</v>
      </c>
      <c r="BW191" s="103" t="s">
        <v>762</v>
      </c>
      <c r="BX191" s="70" t="s">
        <v>237</v>
      </c>
      <c r="CP191" s="239" t="s">
        <v>243</v>
      </c>
      <c r="CQ191" s="228" t="str">
        <f>CC16</f>
        <v>10. Brązowy 8019</v>
      </c>
      <c r="CV191" s="114" t="s">
        <v>936</v>
      </c>
      <c r="CW191" s="114">
        <v>2.65</v>
      </c>
      <c r="CX191" s="114">
        <v>3.3</v>
      </c>
      <c r="DL191" s="7"/>
      <c r="DM191" s="166" t="s">
        <v>1719</v>
      </c>
      <c r="DN191" s="62">
        <f t="shared" si="87"/>
        <v>0</v>
      </c>
    </row>
    <row r="192" spans="1:118">
      <c r="A192" s="17"/>
      <c r="B192" s="18"/>
      <c r="C192" s="3"/>
      <c r="D192" s="3"/>
      <c r="E192" s="18"/>
      <c r="F192" s="3"/>
      <c r="G192" s="3"/>
      <c r="H192" s="17"/>
      <c r="I192" s="3"/>
      <c r="J192" s="3"/>
      <c r="K192" s="3"/>
      <c r="L192" s="3"/>
      <c r="M192" s="3"/>
      <c r="O192" s="17"/>
      <c r="P192" s="3"/>
      <c r="Q192" s="18"/>
      <c r="R192" s="3"/>
      <c r="S192" s="3"/>
      <c r="T192" s="17"/>
      <c r="U192" s="3"/>
      <c r="V192" s="3"/>
      <c r="W192" s="3"/>
      <c r="X192" s="3"/>
      <c r="Y192" s="26"/>
      <c r="Z192" s="27"/>
      <c r="AA192" s="26"/>
      <c r="AB192" s="28"/>
      <c r="AC192" s="26"/>
      <c r="AD192" s="26"/>
      <c r="AE192" s="27"/>
      <c r="AF192" s="3"/>
      <c r="AG192" s="3"/>
      <c r="AI192" s="26"/>
      <c r="AL192" s="62" t="s">
        <v>1653</v>
      </c>
      <c r="AM192" s="62" t="s">
        <v>307</v>
      </c>
      <c r="AN192" s="26"/>
      <c r="AO192" s="26"/>
      <c r="AP192" s="26"/>
      <c r="AQ192" s="26"/>
      <c r="BN192" s="61" t="s">
        <v>781</v>
      </c>
      <c r="BO192" s="62" t="s">
        <v>186</v>
      </c>
      <c r="BQ192" s="61" t="s">
        <v>781</v>
      </c>
      <c r="BR192" s="62"/>
      <c r="BW192" s="103" t="s">
        <v>762</v>
      </c>
      <c r="BX192" s="70" t="s">
        <v>238</v>
      </c>
      <c r="CP192" s="166"/>
      <c r="CQ192" s="166"/>
      <c r="CV192" s="114" t="s">
        <v>937</v>
      </c>
      <c r="CW192" s="114">
        <v>2.8</v>
      </c>
      <c r="CX192" s="114">
        <v>3.4</v>
      </c>
      <c r="DL192" s="7"/>
      <c r="DM192" s="166" t="s">
        <v>1720</v>
      </c>
      <c r="DN192" s="62">
        <f t="shared" si="87"/>
        <v>0</v>
      </c>
    </row>
    <row r="193" spans="1:118" ht="15" thickBot="1">
      <c r="A193" s="17"/>
      <c r="B193" s="18"/>
      <c r="C193" s="3"/>
      <c r="D193" s="3"/>
      <c r="E193" s="18"/>
      <c r="F193" s="3"/>
      <c r="G193" s="3"/>
      <c r="H193" s="17"/>
      <c r="I193" s="3"/>
      <c r="J193" s="3"/>
      <c r="K193" s="3"/>
      <c r="L193" s="3"/>
      <c r="M193" s="3"/>
      <c r="O193" s="17"/>
      <c r="P193" s="3"/>
      <c r="Q193" s="18"/>
      <c r="R193" s="3"/>
      <c r="S193" s="3"/>
      <c r="T193" s="17"/>
      <c r="U193" s="3"/>
      <c r="V193" s="3"/>
      <c r="W193" s="3"/>
      <c r="X193" s="3"/>
      <c r="Y193" s="26"/>
      <c r="Z193" s="27"/>
      <c r="AA193" s="26"/>
      <c r="AB193" s="28"/>
      <c r="AC193" s="26"/>
      <c r="AD193" s="26"/>
      <c r="AE193" s="27"/>
      <c r="AF193" s="3"/>
      <c r="AG193" s="3"/>
      <c r="AI193" s="26"/>
      <c r="AL193" s="62" t="s">
        <v>1654</v>
      </c>
      <c r="AM193" s="62" t="s">
        <v>307</v>
      </c>
      <c r="AN193" s="26"/>
      <c r="AO193" s="26"/>
      <c r="AP193" s="26"/>
      <c r="AQ193" s="26"/>
      <c r="BN193" s="61" t="s">
        <v>781</v>
      </c>
      <c r="BO193" s="62" t="s">
        <v>185</v>
      </c>
      <c r="BQ193" s="61" t="s">
        <v>781</v>
      </c>
      <c r="BR193" s="123" t="s">
        <v>823</v>
      </c>
      <c r="BW193" s="103" t="s">
        <v>762</v>
      </c>
      <c r="BX193" s="70" t="s">
        <v>239</v>
      </c>
      <c r="CP193" s="240"/>
      <c r="CQ193" s="241"/>
      <c r="CV193" s="114" t="s">
        <v>938</v>
      </c>
      <c r="CW193" s="114">
        <v>2.8</v>
      </c>
      <c r="CX193" s="114">
        <v>3.4</v>
      </c>
      <c r="DL193" s="7"/>
      <c r="DM193" s="166" t="s">
        <v>1721</v>
      </c>
      <c r="DN193" s="62">
        <f t="shared" si="87"/>
        <v>0</v>
      </c>
    </row>
    <row r="194" spans="1:118">
      <c r="A194" s="17"/>
      <c r="B194" s="18"/>
      <c r="C194" s="3"/>
      <c r="D194" s="3"/>
      <c r="E194" s="18"/>
      <c r="F194" s="3"/>
      <c r="G194" s="3"/>
      <c r="H194" s="17"/>
      <c r="I194" s="3"/>
      <c r="J194" s="3"/>
      <c r="K194" s="3"/>
      <c r="L194" s="3"/>
      <c r="M194" s="3"/>
      <c r="O194" s="17"/>
      <c r="P194" s="3"/>
      <c r="Q194" s="18"/>
      <c r="R194" s="3"/>
      <c r="S194" s="3"/>
      <c r="T194" s="17"/>
      <c r="U194" s="3"/>
      <c r="V194" s="3"/>
      <c r="W194" s="3"/>
      <c r="X194" s="3"/>
      <c r="Y194" s="26"/>
      <c r="Z194" s="27"/>
      <c r="AA194" s="26"/>
      <c r="AB194" s="28"/>
      <c r="AC194" s="26"/>
      <c r="AD194" s="26"/>
      <c r="AE194" s="27"/>
      <c r="AF194" s="3"/>
      <c r="AG194" s="3"/>
      <c r="AI194" s="26"/>
      <c r="AL194" s="62" t="s">
        <v>1655</v>
      </c>
      <c r="AM194" s="62" t="s">
        <v>307</v>
      </c>
      <c r="AN194" s="26"/>
      <c r="AO194" s="26"/>
      <c r="AP194" s="26"/>
      <c r="AQ194" s="26"/>
      <c r="BN194" s="61" t="s">
        <v>781</v>
      </c>
      <c r="BO194" s="62" t="s">
        <v>184</v>
      </c>
      <c r="BQ194" s="61" t="s">
        <v>781</v>
      </c>
      <c r="BR194" s="62"/>
      <c r="BW194" s="103" t="s">
        <v>762</v>
      </c>
      <c r="BX194" s="70" t="s">
        <v>240</v>
      </c>
      <c r="CP194" s="227" t="s">
        <v>1164</v>
      </c>
      <c r="CQ194" s="228" t="str">
        <f t="shared" ref="CQ194:CQ200" si="89">CC8</f>
        <v>02. Brązowy 8017</v>
      </c>
      <c r="CR194" s="57"/>
      <c r="CV194" s="114" t="s">
        <v>951</v>
      </c>
      <c r="CW194" s="114">
        <v>3.3</v>
      </c>
      <c r="CX194" s="114">
        <v>4</v>
      </c>
      <c r="DL194" s="7"/>
      <c r="DM194" s="166" t="s">
        <v>1722</v>
      </c>
      <c r="DN194" s="62">
        <f t="shared" si="87"/>
        <v>0</v>
      </c>
    </row>
    <row r="195" spans="1:118">
      <c r="A195" s="17"/>
      <c r="B195" s="18"/>
      <c r="C195" s="3"/>
      <c r="D195" s="3"/>
      <c r="E195" s="18"/>
      <c r="F195" s="3"/>
      <c r="G195" s="3"/>
      <c r="H195" s="17"/>
      <c r="I195" s="3"/>
      <c r="J195" s="3"/>
      <c r="K195" s="3"/>
      <c r="L195" s="3"/>
      <c r="M195" s="3"/>
      <c r="O195" s="17"/>
      <c r="P195" s="3"/>
      <c r="Q195" s="18"/>
      <c r="R195" s="3"/>
      <c r="S195" s="3"/>
      <c r="T195" s="17"/>
      <c r="U195" s="3"/>
      <c r="V195" s="3"/>
      <c r="W195" s="3"/>
      <c r="X195" s="3"/>
      <c r="Y195" s="26"/>
      <c r="Z195" s="27"/>
      <c r="AA195" s="26"/>
      <c r="AB195" s="28"/>
      <c r="AC195" s="26"/>
      <c r="AD195" s="26"/>
      <c r="AE195" s="27"/>
      <c r="AF195" s="3"/>
      <c r="AG195" s="3"/>
      <c r="AI195" s="26"/>
      <c r="AL195" s="62" t="s">
        <v>1656</v>
      </c>
      <c r="AM195" s="62" t="s">
        <v>307</v>
      </c>
      <c r="AN195" s="26"/>
      <c r="AO195" s="26"/>
      <c r="AP195" s="26"/>
      <c r="AQ195" s="26"/>
      <c r="BN195" s="61" t="s">
        <v>781</v>
      </c>
      <c r="BO195" s="62" t="s">
        <v>183</v>
      </c>
      <c r="BQ195" s="61" t="s">
        <v>781</v>
      </c>
      <c r="BR195" s="124" t="s">
        <v>851</v>
      </c>
      <c r="BW195" s="103" t="s">
        <v>762</v>
      </c>
      <c r="BX195" s="70" t="s">
        <v>241</v>
      </c>
      <c r="CP195" s="227" t="s">
        <v>1164</v>
      </c>
      <c r="CQ195" s="228" t="str">
        <f t="shared" si="89"/>
        <v>03. Grafitowy 7024</v>
      </c>
      <c r="CV195" s="114" t="s">
        <v>952</v>
      </c>
      <c r="CW195" s="114">
        <v>3.25</v>
      </c>
      <c r="CX195" s="114">
        <v>3.95</v>
      </c>
      <c r="DL195" s="7"/>
      <c r="DM195" s="166" t="s">
        <v>1723</v>
      </c>
      <c r="DN195" s="62">
        <f t="shared" si="87"/>
        <v>0</v>
      </c>
    </row>
    <row r="196" spans="1:118">
      <c r="A196" s="17"/>
      <c r="B196" s="18"/>
      <c r="C196" s="3"/>
      <c r="D196" s="3"/>
      <c r="E196" s="18"/>
      <c r="F196" s="3"/>
      <c r="G196" s="3"/>
      <c r="H196" s="17"/>
      <c r="I196" s="3"/>
      <c r="J196" s="3"/>
      <c r="K196" s="3"/>
      <c r="L196" s="3"/>
      <c r="M196" s="3"/>
      <c r="O196" s="17"/>
      <c r="P196" s="3"/>
      <c r="Q196" s="18"/>
      <c r="R196" s="3"/>
      <c r="S196" s="3"/>
      <c r="T196" s="17"/>
      <c r="U196" s="3"/>
      <c r="V196" s="3"/>
      <c r="W196" s="3"/>
      <c r="X196" s="3"/>
      <c r="Y196" s="26"/>
      <c r="Z196" s="27"/>
      <c r="AA196" s="26"/>
      <c r="AB196" s="28"/>
      <c r="AC196" s="26"/>
      <c r="AD196" s="26"/>
      <c r="AE196" s="27"/>
      <c r="AF196" s="3"/>
      <c r="AG196" s="3"/>
      <c r="AI196" s="26"/>
      <c r="AL196" s="62" t="s">
        <v>1657</v>
      </c>
      <c r="AM196" s="62" t="s">
        <v>307</v>
      </c>
      <c r="AN196" s="26"/>
      <c r="AO196" s="26"/>
      <c r="AP196" s="26"/>
      <c r="AQ196" s="26"/>
      <c r="BN196" s="61" t="s">
        <v>781</v>
      </c>
      <c r="BO196" s="62" t="s">
        <v>182</v>
      </c>
      <c r="BQ196" s="61" t="s">
        <v>781</v>
      </c>
      <c r="BR196" s="124" t="s">
        <v>852</v>
      </c>
      <c r="BW196" s="103" t="s">
        <v>762</v>
      </c>
      <c r="BX196" s="70" t="s">
        <v>242</v>
      </c>
      <c r="CP196" s="227" t="s">
        <v>1164</v>
      </c>
      <c r="CQ196" s="228" t="str">
        <f t="shared" si="89"/>
        <v>04. Czerwony 3009</v>
      </c>
      <c r="CV196" s="114" t="s">
        <v>953</v>
      </c>
      <c r="CW196" s="114">
        <v>3.4</v>
      </c>
      <c r="CX196" s="114">
        <v>4.0999999999999996</v>
      </c>
      <c r="DL196" s="7"/>
      <c r="DM196" s="166" t="s">
        <v>1724</v>
      </c>
      <c r="DN196" s="62">
        <f t="shared" si="87"/>
        <v>0</v>
      </c>
    </row>
    <row r="197" spans="1:118">
      <c r="A197" s="17"/>
      <c r="B197" s="18"/>
      <c r="C197" s="3"/>
      <c r="D197" s="3"/>
      <c r="E197" s="18"/>
      <c r="F197" s="3"/>
      <c r="G197" s="3"/>
      <c r="H197" s="17"/>
      <c r="I197" s="3"/>
      <c r="J197" s="3"/>
      <c r="K197" s="3"/>
      <c r="L197" s="3"/>
      <c r="M197" s="3"/>
      <c r="O197" s="17"/>
      <c r="P197" s="3"/>
      <c r="Q197" s="18"/>
      <c r="R197" s="3"/>
      <c r="S197" s="3"/>
      <c r="T197" s="17"/>
      <c r="U197" s="3"/>
      <c r="V197" s="3"/>
      <c r="W197" s="3"/>
      <c r="X197" s="3"/>
      <c r="Y197" s="26"/>
      <c r="Z197" s="27"/>
      <c r="AA197" s="26"/>
      <c r="AB197" s="28"/>
      <c r="AC197" s="26"/>
      <c r="AD197" s="26"/>
      <c r="AE197" s="27"/>
      <c r="AF197" s="3"/>
      <c r="AG197" s="3"/>
      <c r="AI197" s="26"/>
      <c r="AL197" s="62" t="s">
        <v>1658</v>
      </c>
      <c r="AM197" s="62" t="s">
        <v>307</v>
      </c>
      <c r="AN197" s="26"/>
      <c r="AO197" s="26"/>
      <c r="AP197" s="26"/>
      <c r="AQ197" s="26"/>
      <c r="BN197" s="61" t="s">
        <v>781</v>
      </c>
      <c r="BO197" s="62" t="s">
        <v>181</v>
      </c>
      <c r="BQ197" s="61" t="s">
        <v>781</v>
      </c>
      <c r="BR197" s="124" t="s">
        <v>853</v>
      </c>
      <c r="BW197" s="103" t="s">
        <v>762</v>
      </c>
      <c r="BX197" s="72" t="s">
        <v>243</v>
      </c>
      <c r="CP197" s="227" t="s">
        <v>1164</v>
      </c>
      <c r="CQ197" s="228" t="str">
        <f t="shared" si="89"/>
        <v>05. Zielony 6020</v>
      </c>
      <c r="CV197" s="114" t="s">
        <v>954</v>
      </c>
      <c r="CW197" s="114">
        <v>3.4</v>
      </c>
      <c r="CX197" s="114">
        <v>4.0999999999999996</v>
      </c>
      <c r="DL197" s="7"/>
      <c r="DM197" s="166" t="s">
        <v>1725</v>
      </c>
      <c r="DN197" s="62">
        <f t="shared" si="87"/>
        <v>0</v>
      </c>
    </row>
    <row r="198" spans="1:118">
      <c r="A198" s="17"/>
      <c r="B198" s="18"/>
      <c r="C198" s="3"/>
      <c r="D198" s="3"/>
      <c r="E198" s="18"/>
      <c r="F198" s="3"/>
      <c r="G198" s="3"/>
      <c r="H198" s="17"/>
      <c r="I198" s="3"/>
      <c r="J198" s="3"/>
      <c r="K198" s="3"/>
      <c r="L198" s="3"/>
      <c r="M198" s="3"/>
      <c r="O198" s="17"/>
      <c r="P198" s="3"/>
      <c r="Q198" s="18"/>
      <c r="R198" s="3"/>
      <c r="S198" s="3"/>
      <c r="T198" s="17"/>
      <c r="U198" s="3"/>
      <c r="V198" s="3"/>
      <c r="W198" s="3"/>
      <c r="X198" s="3"/>
      <c r="Y198" s="26"/>
      <c r="Z198" s="27"/>
      <c r="AA198" s="26"/>
      <c r="AB198" s="28"/>
      <c r="AC198" s="26"/>
      <c r="AD198" s="26"/>
      <c r="AE198" s="27"/>
      <c r="AF198" s="3"/>
      <c r="AG198" s="3"/>
      <c r="AI198" s="26"/>
      <c r="AL198" s="62" t="s">
        <v>1659</v>
      </c>
      <c r="AM198" s="62" t="s">
        <v>307</v>
      </c>
      <c r="AN198" s="26"/>
      <c r="AO198" s="26"/>
      <c r="AP198" s="26"/>
      <c r="AQ198" s="26"/>
      <c r="BN198" s="61" t="s">
        <v>781</v>
      </c>
      <c r="BQ198" s="61" t="s">
        <v>781</v>
      </c>
      <c r="BR198" s="124" t="s">
        <v>854</v>
      </c>
      <c r="BW198" s="103" t="s">
        <v>762</v>
      </c>
      <c r="BX198" s="143" t="s">
        <v>1532</v>
      </c>
      <c r="CP198" s="227" t="s">
        <v>1164</v>
      </c>
      <c r="CQ198" s="228" t="str">
        <f t="shared" si="89"/>
        <v>06. Czarny 9005</v>
      </c>
      <c r="CV198" s="114" t="s">
        <v>939</v>
      </c>
      <c r="CW198" s="114">
        <v>2.8</v>
      </c>
      <c r="CX198" s="114">
        <v>3.4</v>
      </c>
      <c r="DL198" s="7"/>
      <c r="DM198" s="166" t="s">
        <v>1726</v>
      </c>
      <c r="DN198" s="62">
        <f t="shared" ref="DN198:DN252" si="90">SUMIF($CZ$9:$CZ$97,DM198,$DA$9:$DA$97)</f>
        <v>0</v>
      </c>
    </row>
    <row r="199" spans="1:118">
      <c r="A199" s="17"/>
      <c r="B199" s="18"/>
      <c r="C199" s="3"/>
      <c r="D199" s="3"/>
      <c r="E199" s="18"/>
      <c r="F199" s="3"/>
      <c r="G199" s="3"/>
      <c r="H199" s="17"/>
      <c r="I199" s="3"/>
      <c r="J199" s="3"/>
      <c r="K199" s="3"/>
      <c r="L199" s="3"/>
      <c r="M199" s="3"/>
      <c r="O199" s="17"/>
      <c r="P199" s="3"/>
      <c r="Q199" s="18"/>
      <c r="R199" s="3"/>
      <c r="S199" s="3"/>
      <c r="T199" s="17"/>
      <c r="U199" s="3"/>
      <c r="V199" s="3"/>
      <c r="W199" s="3"/>
      <c r="X199" s="3"/>
      <c r="Y199" s="26"/>
      <c r="Z199" s="27"/>
      <c r="AA199" s="26"/>
      <c r="AB199" s="28"/>
      <c r="AC199" s="26"/>
      <c r="AD199" s="26"/>
      <c r="AE199" s="27"/>
      <c r="AF199" s="3"/>
      <c r="AG199" s="3"/>
      <c r="AI199" s="26"/>
      <c r="AL199" s="62" t="s">
        <v>1660</v>
      </c>
      <c r="AM199" s="62" t="s">
        <v>307</v>
      </c>
      <c r="AN199" s="26"/>
      <c r="AO199" s="26"/>
      <c r="AP199" s="26"/>
      <c r="AQ199" s="26"/>
      <c r="BN199" s="61" t="s">
        <v>781</v>
      </c>
      <c r="BO199" s="121" t="s">
        <v>821</v>
      </c>
      <c r="BQ199" s="61" t="s">
        <v>781</v>
      </c>
      <c r="BR199" s="124" t="s">
        <v>855</v>
      </c>
      <c r="BW199" s="103" t="s">
        <v>762</v>
      </c>
      <c r="BX199" s="143" t="s">
        <v>1533</v>
      </c>
      <c r="CP199" s="227" t="s">
        <v>1164</v>
      </c>
      <c r="CQ199" s="228" t="str">
        <f t="shared" si="89"/>
        <v>07. Ceglasty 8004</v>
      </c>
      <c r="CV199" s="114" t="s">
        <v>940</v>
      </c>
      <c r="CW199" s="114">
        <v>2.75</v>
      </c>
      <c r="CX199" s="114">
        <v>3.35</v>
      </c>
      <c r="DL199" s="7"/>
      <c r="DM199" s="166" t="s">
        <v>1727</v>
      </c>
      <c r="DN199" s="62">
        <f t="shared" si="90"/>
        <v>0</v>
      </c>
    </row>
    <row r="200" spans="1:118">
      <c r="A200" s="17"/>
      <c r="B200" s="18"/>
      <c r="C200" s="3"/>
      <c r="D200" s="3"/>
      <c r="E200" s="18"/>
      <c r="F200" s="3"/>
      <c r="G200" s="3"/>
      <c r="H200" s="17"/>
      <c r="I200" s="3"/>
      <c r="J200" s="3"/>
      <c r="K200" s="3"/>
      <c r="L200" s="3"/>
      <c r="M200" s="3"/>
      <c r="O200" s="17"/>
      <c r="P200" s="3"/>
      <c r="Q200" s="18"/>
      <c r="R200" s="3"/>
      <c r="S200" s="3"/>
      <c r="T200" s="17"/>
      <c r="U200" s="3"/>
      <c r="V200" s="3"/>
      <c r="W200" s="3"/>
      <c r="X200" s="3"/>
      <c r="Y200" s="26"/>
      <c r="Z200" s="27"/>
      <c r="AA200" s="26"/>
      <c r="AB200" s="28"/>
      <c r="AC200" s="26"/>
      <c r="AD200" s="26"/>
      <c r="AE200" s="27"/>
      <c r="AF200" s="3"/>
      <c r="AG200" s="3"/>
      <c r="AI200" s="26"/>
      <c r="AL200" s="62" t="s">
        <v>1661</v>
      </c>
      <c r="AM200" s="62" t="s">
        <v>307</v>
      </c>
      <c r="AN200" s="26"/>
      <c r="AO200" s="26"/>
      <c r="AP200" s="26"/>
      <c r="AQ200" s="26"/>
      <c r="BN200" s="61" t="s">
        <v>781</v>
      </c>
      <c r="BQ200" s="61" t="s">
        <v>781</v>
      </c>
      <c r="BR200" s="124" t="s">
        <v>1360</v>
      </c>
      <c r="BW200" s="103" t="s">
        <v>762</v>
      </c>
      <c r="BX200" s="260" t="s">
        <v>1347</v>
      </c>
      <c r="CP200" s="227" t="s">
        <v>1164</v>
      </c>
      <c r="CQ200" s="228" t="str">
        <f t="shared" si="89"/>
        <v>08. Antracyt 7021</v>
      </c>
      <c r="CV200" s="114" t="s">
        <v>941</v>
      </c>
      <c r="CW200" s="114">
        <v>2.9</v>
      </c>
      <c r="CX200" s="114">
        <v>3.5</v>
      </c>
      <c r="DL200" s="7"/>
      <c r="DM200" s="166" t="s">
        <v>1728</v>
      </c>
      <c r="DN200" s="62">
        <f t="shared" si="90"/>
        <v>0</v>
      </c>
    </row>
    <row r="201" spans="1:118">
      <c r="A201" s="17"/>
      <c r="B201" s="18"/>
      <c r="C201" s="3"/>
      <c r="D201" s="3"/>
      <c r="E201" s="18"/>
      <c r="F201" s="3"/>
      <c r="G201" s="3"/>
      <c r="H201" s="17"/>
      <c r="I201" s="3"/>
      <c r="J201" s="3"/>
      <c r="K201" s="3"/>
      <c r="L201" s="3"/>
      <c r="M201" s="3"/>
      <c r="O201" s="17"/>
      <c r="P201" s="3"/>
      <c r="Q201" s="18"/>
      <c r="R201" s="3"/>
      <c r="S201" s="3"/>
      <c r="T201" s="17"/>
      <c r="U201" s="3"/>
      <c r="V201" s="3"/>
      <c r="W201" s="3"/>
      <c r="X201" s="3"/>
      <c r="Y201" s="26"/>
      <c r="Z201" s="27"/>
      <c r="AA201" s="26"/>
      <c r="AB201" s="28"/>
      <c r="AC201" s="26"/>
      <c r="AD201" s="26"/>
      <c r="AE201" s="27"/>
      <c r="AF201" s="3"/>
      <c r="AG201" s="3"/>
      <c r="AI201" s="26"/>
      <c r="AL201" s="62" t="s">
        <v>1662</v>
      </c>
      <c r="AM201" s="62" t="s">
        <v>307</v>
      </c>
      <c r="AN201" s="26"/>
      <c r="AO201" s="26"/>
      <c r="AP201" s="26"/>
      <c r="AQ201" s="26"/>
      <c r="BN201" s="61" t="s">
        <v>781</v>
      </c>
      <c r="BO201" s="62" t="s">
        <v>216</v>
      </c>
      <c r="BQ201" s="61" t="s">
        <v>781</v>
      </c>
      <c r="BR201" s="124" t="s">
        <v>1361</v>
      </c>
      <c r="BW201" s="103" t="s">
        <v>762</v>
      </c>
      <c r="BX201" s="260" t="s">
        <v>1348</v>
      </c>
      <c r="CP201" s="227" t="s">
        <v>1164</v>
      </c>
      <c r="CQ201" s="228" t="str">
        <f>CC16</f>
        <v>10. Brązowy 8019</v>
      </c>
      <c r="CV201" s="114" t="s">
        <v>942</v>
      </c>
      <c r="CW201" s="114">
        <v>2.9</v>
      </c>
      <c r="CX201" s="114">
        <v>3.5</v>
      </c>
      <c r="DL201" s="7"/>
      <c r="DM201" s="166" t="s">
        <v>1729</v>
      </c>
      <c r="DN201" s="62">
        <f t="shared" si="90"/>
        <v>0</v>
      </c>
    </row>
    <row r="202" spans="1:118">
      <c r="A202" s="17"/>
      <c r="B202" s="18"/>
      <c r="C202" s="3"/>
      <c r="D202" s="3"/>
      <c r="E202" s="18"/>
      <c r="F202" s="3"/>
      <c r="G202" s="3"/>
      <c r="H202" s="17"/>
      <c r="I202" s="3"/>
      <c r="J202" s="3"/>
      <c r="K202" s="3"/>
      <c r="L202" s="3"/>
      <c r="M202" s="3"/>
      <c r="O202" s="17"/>
      <c r="P202" s="3"/>
      <c r="Q202" s="18"/>
      <c r="R202" s="3"/>
      <c r="S202" s="3"/>
      <c r="T202" s="17"/>
      <c r="U202" s="3"/>
      <c r="V202" s="3"/>
      <c r="W202" s="3"/>
      <c r="X202" s="3"/>
      <c r="Y202" s="26"/>
      <c r="Z202" s="27"/>
      <c r="AA202" s="26"/>
      <c r="AB202" s="28"/>
      <c r="AC202" s="26"/>
      <c r="AD202" s="26"/>
      <c r="AE202" s="27"/>
      <c r="AF202" s="3"/>
      <c r="AG202" s="3"/>
      <c r="AI202" s="26"/>
      <c r="AL202" s="62" t="s">
        <v>1663</v>
      </c>
      <c r="AM202" s="62" t="s">
        <v>307</v>
      </c>
      <c r="AN202" s="26"/>
      <c r="AO202" s="26"/>
      <c r="AP202" s="26"/>
      <c r="AQ202" s="26"/>
      <c r="BN202" s="61" t="s">
        <v>781</v>
      </c>
      <c r="BO202" s="62" t="s">
        <v>215</v>
      </c>
      <c r="BQ202" s="61" t="s">
        <v>781</v>
      </c>
      <c r="BR202" s="124" t="s">
        <v>967</v>
      </c>
      <c r="CP202" s="242"/>
      <c r="CQ202" s="243"/>
      <c r="CV202" s="114" t="s">
        <v>265</v>
      </c>
      <c r="CW202" s="114">
        <v>0</v>
      </c>
      <c r="CX202" s="114">
        <v>0</v>
      </c>
      <c r="DL202" s="7"/>
      <c r="DM202" s="166" t="s">
        <v>1730</v>
      </c>
      <c r="DN202" s="62">
        <f t="shared" si="90"/>
        <v>0</v>
      </c>
    </row>
    <row r="203" spans="1:118" ht="15.75">
      <c r="A203" s="17"/>
      <c r="B203" s="18"/>
      <c r="C203" s="3"/>
      <c r="D203" s="3"/>
      <c r="E203" s="18"/>
      <c r="F203" s="3"/>
      <c r="G203" s="3"/>
      <c r="H203" s="17"/>
      <c r="I203" s="3"/>
      <c r="J203" s="3"/>
      <c r="K203" s="3"/>
      <c r="L203" s="3"/>
      <c r="M203" s="3"/>
      <c r="O203" s="17"/>
      <c r="P203" s="3"/>
      <c r="Q203" s="18"/>
      <c r="R203" s="3"/>
      <c r="S203" s="3"/>
      <c r="T203" s="17"/>
      <c r="U203" s="3"/>
      <c r="V203" s="3"/>
      <c r="W203" s="3"/>
      <c r="X203" s="3"/>
      <c r="Y203" s="26"/>
      <c r="Z203" s="27"/>
      <c r="AA203" s="26"/>
      <c r="AB203" s="28"/>
      <c r="AC203" s="26"/>
      <c r="AD203" s="26"/>
      <c r="AE203" s="27"/>
      <c r="AF203" s="3"/>
      <c r="AG203" s="3"/>
      <c r="AI203" s="26"/>
      <c r="AL203" s="62" t="s">
        <v>1664</v>
      </c>
      <c r="AM203" s="62" t="s">
        <v>307</v>
      </c>
      <c r="AN203" s="26"/>
      <c r="AO203" s="26"/>
      <c r="AP203" s="26"/>
      <c r="AQ203" s="26"/>
      <c r="BN203" s="61" t="s">
        <v>781</v>
      </c>
      <c r="BO203" s="62" t="s">
        <v>214</v>
      </c>
      <c r="BQ203" s="61" t="s">
        <v>781</v>
      </c>
      <c r="BR203" s="124" t="s">
        <v>968</v>
      </c>
      <c r="BW203" s="104" t="s">
        <v>763</v>
      </c>
      <c r="BX203" s="70" t="s">
        <v>226</v>
      </c>
      <c r="CP203" s="227"/>
      <c r="CQ203" s="228"/>
      <c r="CV203" s="114" t="s">
        <v>350</v>
      </c>
      <c r="CW203" s="114">
        <v>0</v>
      </c>
      <c r="CX203" s="114">
        <v>0</v>
      </c>
      <c r="DL203" s="7"/>
      <c r="DM203" s="166" t="s">
        <v>1731</v>
      </c>
      <c r="DN203" s="62">
        <f t="shared" si="90"/>
        <v>0</v>
      </c>
    </row>
    <row r="204" spans="1:118" ht="15.75">
      <c r="A204" s="17"/>
      <c r="B204" s="18"/>
      <c r="C204" s="3"/>
      <c r="D204" s="3"/>
      <c r="E204" s="18"/>
      <c r="F204" s="3"/>
      <c r="G204" s="3"/>
      <c r="H204" s="17"/>
      <c r="I204" s="3"/>
      <c r="J204" s="3"/>
      <c r="K204" s="3"/>
      <c r="L204" s="3"/>
      <c r="M204" s="3"/>
      <c r="O204" s="17"/>
      <c r="P204" s="3"/>
      <c r="Q204" s="18"/>
      <c r="R204" s="3"/>
      <c r="S204" s="3"/>
      <c r="T204" s="17"/>
      <c r="U204" s="3"/>
      <c r="V204" s="3"/>
      <c r="W204" s="3"/>
      <c r="X204" s="3"/>
      <c r="Y204" s="26"/>
      <c r="Z204" s="27"/>
      <c r="AA204" s="26"/>
      <c r="AB204" s="28"/>
      <c r="AC204" s="26"/>
      <c r="AD204" s="26"/>
      <c r="AE204" s="27"/>
      <c r="AF204" s="3"/>
      <c r="AG204" s="3"/>
      <c r="AI204" s="26"/>
      <c r="AL204" s="62" t="s">
        <v>1665</v>
      </c>
      <c r="AM204" s="62" t="s">
        <v>307</v>
      </c>
      <c r="AN204" s="26"/>
      <c r="AO204" s="26"/>
      <c r="AP204" s="26"/>
      <c r="AQ204" s="26"/>
      <c r="BQ204" s="61" t="s">
        <v>781</v>
      </c>
      <c r="BR204" s="124" t="s">
        <v>969</v>
      </c>
      <c r="BW204" s="104" t="s">
        <v>763</v>
      </c>
      <c r="BX204" s="70" t="s">
        <v>227</v>
      </c>
      <c r="CP204" s="227" t="s">
        <v>1165</v>
      </c>
      <c r="CQ204" s="228" t="str">
        <f t="shared" ref="CQ204:CQ210" si="91">CC8</f>
        <v>02. Brązowy 8017</v>
      </c>
      <c r="CR204" s="57"/>
      <c r="CV204" s="114" t="s">
        <v>351</v>
      </c>
      <c r="CW204" s="114">
        <v>0</v>
      </c>
      <c r="CX204" s="114">
        <v>0</v>
      </c>
      <c r="DL204" s="7"/>
      <c r="DM204" s="166" t="s">
        <v>1732</v>
      </c>
      <c r="DN204" s="62">
        <f t="shared" si="90"/>
        <v>0</v>
      </c>
    </row>
    <row r="205" spans="1:118" ht="15.75">
      <c r="A205" s="17"/>
      <c r="B205" s="18"/>
      <c r="C205" s="3"/>
      <c r="D205" s="3"/>
      <c r="E205" s="18"/>
      <c r="F205" s="3"/>
      <c r="G205" s="3"/>
      <c r="H205" s="17"/>
      <c r="I205" s="3"/>
      <c r="J205" s="3"/>
      <c r="K205" s="3"/>
      <c r="L205" s="3"/>
      <c r="M205" s="3"/>
      <c r="O205" s="17"/>
      <c r="P205" s="3"/>
      <c r="Q205" s="18"/>
      <c r="R205" s="3"/>
      <c r="S205" s="3"/>
      <c r="T205" s="17"/>
      <c r="U205" s="3"/>
      <c r="V205" s="3"/>
      <c r="W205" s="3"/>
      <c r="X205" s="3"/>
      <c r="Y205" s="26"/>
      <c r="Z205" s="27"/>
      <c r="AA205" s="26"/>
      <c r="AB205" s="28"/>
      <c r="AC205" s="26"/>
      <c r="AD205" s="26"/>
      <c r="AE205" s="27"/>
      <c r="AF205" s="3"/>
      <c r="AG205" s="3"/>
      <c r="AI205" s="26"/>
      <c r="AL205" s="62" t="s">
        <v>1666</v>
      </c>
      <c r="AM205" s="62" t="s">
        <v>307</v>
      </c>
      <c r="AN205" s="26"/>
      <c r="AO205" s="26"/>
      <c r="AP205" s="26"/>
      <c r="AQ205" s="26"/>
      <c r="BQ205" s="61" t="s">
        <v>781</v>
      </c>
      <c r="BR205" s="124" t="s">
        <v>856</v>
      </c>
      <c r="BW205" s="104" t="s">
        <v>763</v>
      </c>
      <c r="BX205" s="306" t="s">
        <v>1534</v>
      </c>
      <c r="CP205" s="227" t="s">
        <v>1165</v>
      </c>
      <c r="CQ205" s="228" t="str">
        <f t="shared" si="91"/>
        <v>03. Grafitowy 7024</v>
      </c>
      <c r="CV205" s="114" t="s">
        <v>352</v>
      </c>
      <c r="CW205" s="114">
        <v>0</v>
      </c>
      <c r="CX205" s="114">
        <v>0</v>
      </c>
      <c r="DL205" s="7"/>
      <c r="DM205" s="166" t="s">
        <v>1733</v>
      </c>
      <c r="DN205" s="62">
        <f t="shared" si="90"/>
        <v>0</v>
      </c>
    </row>
    <row r="206" spans="1:118" ht="15.75">
      <c r="A206" s="17"/>
      <c r="B206" s="18"/>
      <c r="C206" s="3"/>
      <c r="D206" s="3"/>
      <c r="E206" s="18"/>
      <c r="F206" s="3"/>
      <c r="G206" s="3"/>
      <c r="H206" s="17"/>
      <c r="I206" s="3"/>
      <c r="J206" s="3"/>
      <c r="K206" s="3"/>
      <c r="L206" s="3"/>
      <c r="M206" s="3"/>
      <c r="O206" s="17"/>
      <c r="P206" s="3"/>
      <c r="Q206" s="18"/>
      <c r="R206" s="3"/>
      <c r="S206" s="3"/>
      <c r="T206" s="17"/>
      <c r="U206" s="3"/>
      <c r="V206" s="3"/>
      <c r="W206" s="3"/>
      <c r="X206" s="3"/>
      <c r="Y206" s="26"/>
      <c r="Z206" s="27"/>
      <c r="AA206" s="26"/>
      <c r="AB206" s="28"/>
      <c r="AC206" s="26"/>
      <c r="AD206" s="26"/>
      <c r="AE206" s="27"/>
      <c r="AF206" s="3"/>
      <c r="AG206" s="3"/>
      <c r="AI206" s="26"/>
      <c r="AL206" s="62" t="s">
        <v>1667</v>
      </c>
      <c r="AM206" s="62" t="s">
        <v>307</v>
      </c>
      <c r="AN206" s="26"/>
      <c r="AO206" s="26"/>
      <c r="AP206" s="26"/>
      <c r="AQ206" s="26"/>
      <c r="BW206" s="104" t="s">
        <v>763</v>
      </c>
      <c r="BX206" s="70" t="s">
        <v>229</v>
      </c>
      <c r="CP206" s="227" t="s">
        <v>1165</v>
      </c>
      <c r="CQ206" s="228" t="str">
        <f t="shared" si="91"/>
        <v>04. Czerwony 3009</v>
      </c>
      <c r="CV206" s="114" t="s">
        <v>353</v>
      </c>
      <c r="CW206" s="114">
        <v>0</v>
      </c>
      <c r="CX206" s="114">
        <v>0</v>
      </c>
      <c r="DL206" s="7"/>
      <c r="DM206" s="166" t="s">
        <v>1734</v>
      </c>
      <c r="DN206" s="62">
        <f t="shared" si="90"/>
        <v>0</v>
      </c>
    </row>
    <row r="207" spans="1:118" ht="15.75">
      <c r="A207" s="17"/>
      <c r="B207" s="18"/>
      <c r="C207" s="3"/>
      <c r="D207" s="3"/>
      <c r="E207" s="18"/>
      <c r="F207" s="3"/>
      <c r="G207" s="3"/>
      <c r="H207" s="17"/>
      <c r="I207" s="3"/>
      <c r="J207" s="3"/>
      <c r="K207" s="3"/>
      <c r="L207" s="3"/>
      <c r="M207" s="3"/>
      <c r="O207" s="17"/>
      <c r="P207" s="3"/>
      <c r="Q207" s="18"/>
      <c r="R207" s="3"/>
      <c r="S207" s="3"/>
      <c r="T207" s="17"/>
      <c r="U207" s="3"/>
      <c r="V207" s="3"/>
      <c r="W207" s="3"/>
      <c r="X207" s="3"/>
      <c r="Y207" s="26"/>
      <c r="Z207" s="27"/>
      <c r="AA207" s="26"/>
      <c r="AB207" s="28"/>
      <c r="AC207" s="26"/>
      <c r="AD207" s="26"/>
      <c r="AE207" s="27"/>
      <c r="AF207" s="3"/>
      <c r="AG207" s="3"/>
      <c r="AI207" s="26"/>
      <c r="AL207" s="62" t="s">
        <v>1668</v>
      </c>
      <c r="AM207" s="62" t="s">
        <v>307</v>
      </c>
      <c r="AN207" s="26"/>
      <c r="AO207" s="26"/>
      <c r="AP207" s="26"/>
      <c r="AQ207" s="26"/>
      <c r="BW207" s="104" t="s">
        <v>763</v>
      </c>
      <c r="BX207" s="70" t="s">
        <v>230</v>
      </c>
      <c r="CP207" s="227" t="s">
        <v>1165</v>
      </c>
      <c r="CQ207" s="228" t="str">
        <f t="shared" si="91"/>
        <v>05. Zielony 6020</v>
      </c>
      <c r="CV207" s="114" t="s">
        <v>354</v>
      </c>
      <c r="CW207" s="114">
        <v>0</v>
      </c>
      <c r="CX207" s="114">
        <v>0</v>
      </c>
      <c r="DL207" s="7"/>
      <c r="DM207" s="166" t="s">
        <v>1735</v>
      </c>
      <c r="DN207" s="62">
        <f t="shared" si="90"/>
        <v>0</v>
      </c>
    </row>
    <row r="208" spans="1:118" ht="15.75">
      <c r="A208" s="17"/>
      <c r="B208" s="18"/>
      <c r="C208" s="3"/>
      <c r="D208" s="3"/>
      <c r="E208" s="18"/>
      <c r="F208" s="3"/>
      <c r="G208" s="3"/>
      <c r="H208" s="17"/>
      <c r="I208" s="3"/>
      <c r="J208" s="3"/>
      <c r="K208" s="3"/>
      <c r="L208" s="3"/>
      <c r="M208" s="3"/>
      <c r="O208" s="17"/>
      <c r="P208" s="3"/>
      <c r="Q208" s="18"/>
      <c r="R208" s="3"/>
      <c r="S208" s="3"/>
      <c r="T208" s="17"/>
      <c r="U208" s="3"/>
      <c r="V208" s="3"/>
      <c r="W208" s="3"/>
      <c r="X208" s="3"/>
      <c r="Y208" s="26"/>
      <c r="Z208" s="27"/>
      <c r="AA208" s="26"/>
      <c r="AB208" s="28"/>
      <c r="AC208" s="26"/>
      <c r="AD208" s="26"/>
      <c r="AE208" s="27"/>
      <c r="AF208" s="3"/>
      <c r="AG208" s="3"/>
      <c r="AI208" s="26"/>
      <c r="AL208" s="62" t="s">
        <v>1669</v>
      </c>
      <c r="AM208" s="62" t="s">
        <v>307</v>
      </c>
      <c r="AN208" s="26"/>
      <c r="AO208" s="26"/>
      <c r="AP208" s="26"/>
      <c r="AQ208" s="26"/>
      <c r="BN208" s="63" t="s">
        <v>706</v>
      </c>
      <c r="BO208" s="64" t="s">
        <v>786</v>
      </c>
      <c r="BW208" s="104" t="s">
        <v>763</v>
      </c>
      <c r="BX208" s="70" t="s">
        <v>231</v>
      </c>
      <c r="CP208" s="227" t="s">
        <v>1165</v>
      </c>
      <c r="CQ208" s="228" t="str">
        <f t="shared" si="91"/>
        <v>06. Czarny 9005</v>
      </c>
      <c r="CV208" s="114" t="s">
        <v>355</v>
      </c>
      <c r="CW208" s="114">
        <v>0</v>
      </c>
      <c r="CX208" s="114">
        <v>0</v>
      </c>
      <c r="DL208" s="7"/>
      <c r="DM208" s="166" t="s">
        <v>1736</v>
      </c>
      <c r="DN208" s="62">
        <f t="shared" si="90"/>
        <v>0</v>
      </c>
    </row>
    <row r="209" spans="1:118" ht="15.75">
      <c r="A209" s="17"/>
      <c r="B209" s="18"/>
      <c r="C209" s="3"/>
      <c r="D209" s="3"/>
      <c r="E209" s="18"/>
      <c r="F209" s="3"/>
      <c r="G209" s="3"/>
      <c r="H209" s="17"/>
      <c r="I209" s="3"/>
      <c r="J209" s="3"/>
      <c r="K209" s="3"/>
      <c r="L209" s="3"/>
      <c r="M209" s="3"/>
      <c r="O209" s="17"/>
      <c r="P209" s="3"/>
      <c r="Q209" s="18"/>
      <c r="R209" s="3"/>
      <c r="S209" s="3"/>
      <c r="T209" s="17"/>
      <c r="U209" s="3"/>
      <c r="V209" s="3"/>
      <c r="W209" s="3"/>
      <c r="X209" s="3"/>
      <c r="Y209" s="26"/>
      <c r="Z209" s="27"/>
      <c r="AA209" s="26"/>
      <c r="AB209" s="28"/>
      <c r="AC209" s="26"/>
      <c r="AD209" s="26"/>
      <c r="AE209" s="27"/>
      <c r="AF209" s="3"/>
      <c r="AG209" s="3"/>
      <c r="AI209" s="26"/>
      <c r="AL209" s="62" t="s">
        <v>1670</v>
      </c>
      <c r="AM209" s="62" t="s">
        <v>307</v>
      </c>
      <c r="AN209" s="26"/>
      <c r="AO209" s="26"/>
      <c r="AP209" s="26"/>
      <c r="AQ209" s="26"/>
      <c r="BN209" s="63" t="s">
        <v>706</v>
      </c>
      <c r="BO209" s="64" t="s">
        <v>785</v>
      </c>
      <c r="BW209" s="104" t="s">
        <v>763</v>
      </c>
      <c r="BX209" s="70" t="s">
        <v>232</v>
      </c>
      <c r="CP209" s="227" t="s">
        <v>1165</v>
      </c>
      <c r="CQ209" s="228" t="str">
        <f t="shared" si="91"/>
        <v>07. Ceglasty 8004</v>
      </c>
      <c r="CV209" s="114" t="s">
        <v>356</v>
      </c>
      <c r="CW209" s="114">
        <v>0</v>
      </c>
      <c r="CX209" s="114">
        <v>0</v>
      </c>
      <c r="DL209" s="7"/>
      <c r="DM209" s="166" t="s">
        <v>1737</v>
      </c>
      <c r="DN209" s="62">
        <f t="shared" si="90"/>
        <v>0</v>
      </c>
    </row>
    <row r="210" spans="1:118" ht="15.75">
      <c r="A210" s="17"/>
      <c r="B210" s="18"/>
      <c r="C210" s="3"/>
      <c r="D210" s="3"/>
      <c r="E210" s="18"/>
      <c r="F210" s="3"/>
      <c r="G210" s="3"/>
      <c r="H210" s="17"/>
      <c r="I210" s="3"/>
      <c r="J210" s="3"/>
      <c r="K210" s="3"/>
      <c r="L210" s="3"/>
      <c r="M210" s="3"/>
      <c r="O210" s="17"/>
      <c r="P210" s="3"/>
      <c r="Q210" s="18"/>
      <c r="R210" s="3"/>
      <c r="S210" s="3"/>
      <c r="T210" s="17"/>
      <c r="U210" s="3"/>
      <c r="V210" s="3"/>
      <c r="W210" s="3"/>
      <c r="X210" s="3"/>
      <c r="Y210" s="26"/>
      <c r="Z210" s="27"/>
      <c r="AA210" s="26"/>
      <c r="AB210" s="28"/>
      <c r="AC210" s="26"/>
      <c r="AD210" s="26"/>
      <c r="AE210" s="27"/>
      <c r="AF210" s="3"/>
      <c r="AG210" s="3"/>
      <c r="AI210" s="26"/>
      <c r="AL210" s="62" t="s">
        <v>1671</v>
      </c>
      <c r="AM210" s="62" t="s">
        <v>307</v>
      </c>
      <c r="AN210" s="26"/>
      <c r="AO210" s="26"/>
      <c r="AP210" s="26"/>
      <c r="AQ210" s="26"/>
      <c r="BN210" s="63" t="s">
        <v>706</v>
      </c>
      <c r="BO210" s="64" t="s">
        <v>784</v>
      </c>
      <c r="BW210" s="104" t="s">
        <v>763</v>
      </c>
      <c r="BX210" s="70" t="s">
        <v>233</v>
      </c>
      <c r="CP210" s="227" t="s">
        <v>1165</v>
      </c>
      <c r="CQ210" s="228" t="str">
        <f t="shared" si="91"/>
        <v>08. Antracyt 7021</v>
      </c>
      <c r="CV210" s="114" t="s">
        <v>357</v>
      </c>
      <c r="CW210" s="114">
        <v>0</v>
      </c>
      <c r="CX210" s="114">
        <v>0</v>
      </c>
      <c r="DL210" s="7"/>
      <c r="DM210" s="166" t="s">
        <v>1738</v>
      </c>
      <c r="DN210" s="62">
        <f t="shared" si="90"/>
        <v>0</v>
      </c>
    </row>
    <row r="211" spans="1:118" ht="15.75">
      <c r="A211" s="17"/>
      <c r="B211" s="18"/>
      <c r="C211" s="3"/>
      <c r="D211" s="3"/>
      <c r="E211" s="18"/>
      <c r="F211" s="3"/>
      <c r="G211" s="3"/>
      <c r="H211" s="17"/>
      <c r="I211" s="3"/>
      <c r="J211" s="3"/>
      <c r="K211" s="3"/>
      <c r="L211" s="3"/>
      <c r="M211" s="3"/>
      <c r="O211" s="17"/>
      <c r="P211" s="3"/>
      <c r="Q211" s="18"/>
      <c r="R211" s="3"/>
      <c r="S211" s="3"/>
      <c r="T211" s="17"/>
      <c r="U211" s="3"/>
      <c r="V211" s="3"/>
      <c r="W211" s="3"/>
      <c r="X211" s="3"/>
      <c r="Y211" s="26"/>
      <c r="Z211" s="27"/>
      <c r="AA211" s="26"/>
      <c r="AB211" s="28"/>
      <c r="AC211" s="26"/>
      <c r="AD211" s="26"/>
      <c r="AE211" s="27"/>
      <c r="AF211" s="3"/>
      <c r="AG211" s="3"/>
      <c r="AI211" s="26"/>
      <c r="AL211" s="62" t="s">
        <v>1672</v>
      </c>
      <c r="AM211" s="62" t="s">
        <v>307</v>
      </c>
      <c r="AN211" s="26"/>
      <c r="AO211" s="26"/>
      <c r="AP211" s="26"/>
      <c r="AQ211" s="26"/>
      <c r="BN211" s="63" t="s">
        <v>706</v>
      </c>
      <c r="BO211" s="64" t="s">
        <v>783</v>
      </c>
      <c r="BW211" s="104" t="s">
        <v>763</v>
      </c>
      <c r="BX211" s="306" t="s">
        <v>1535</v>
      </c>
      <c r="CP211" s="227" t="s">
        <v>1165</v>
      </c>
      <c r="CQ211" s="228" t="str">
        <f>CC16</f>
        <v>10. Brązowy 8019</v>
      </c>
      <c r="CV211" s="114" t="s">
        <v>358</v>
      </c>
      <c r="CW211" s="114">
        <v>0</v>
      </c>
      <c r="CX211" s="114">
        <v>0</v>
      </c>
      <c r="DL211" s="7"/>
      <c r="DM211" s="166" t="s">
        <v>1739</v>
      </c>
      <c r="DN211" s="62">
        <f t="shared" si="90"/>
        <v>0</v>
      </c>
    </row>
    <row r="212" spans="1:118" ht="15.75">
      <c r="A212" s="17"/>
      <c r="B212" s="18"/>
      <c r="C212" s="3"/>
      <c r="D212" s="3"/>
      <c r="E212" s="18"/>
      <c r="F212" s="3"/>
      <c r="G212" s="3"/>
      <c r="H212" s="17"/>
      <c r="I212" s="3"/>
      <c r="J212" s="3"/>
      <c r="K212" s="3"/>
      <c r="L212" s="3"/>
      <c r="M212" s="3"/>
      <c r="O212" s="17"/>
      <c r="P212" s="3"/>
      <c r="Q212" s="18"/>
      <c r="R212" s="3"/>
      <c r="S212" s="3"/>
      <c r="T212" s="17"/>
      <c r="U212" s="3"/>
      <c r="V212" s="3"/>
      <c r="W212" s="3"/>
      <c r="X212" s="3"/>
      <c r="Y212" s="26"/>
      <c r="Z212" s="27"/>
      <c r="AA212" s="26"/>
      <c r="AB212" s="28"/>
      <c r="AC212" s="26"/>
      <c r="AD212" s="26"/>
      <c r="AE212" s="27"/>
      <c r="AF212" s="3"/>
      <c r="AG212" s="3"/>
      <c r="AI212" s="26"/>
      <c r="AL212" s="62" t="s">
        <v>1711</v>
      </c>
      <c r="AM212" s="62" t="s">
        <v>307</v>
      </c>
      <c r="AN212" s="26"/>
      <c r="AO212" s="26"/>
      <c r="AP212" s="26"/>
      <c r="AQ212" s="26"/>
      <c r="BN212" s="63" t="s">
        <v>706</v>
      </c>
      <c r="BO212" s="125" t="s">
        <v>782</v>
      </c>
      <c r="BW212" s="104" t="s">
        <v>763</v>
      </c>
      <c r="BX212" s="306" t="s">
        <v>1536</v>
      </c>
      <c r="CP212" s="166"/>
      <c r="CQ212" s="166"/>
      <c r="CV212" s="114" t="s">
        <v>359</v>
      </c>
      <c r="CW212" s="114">
        <v>0</v>
      </c>
      <c r="CX212" s="114">
        <v>0</v>
      </c>
      <c r="DL212" s="7"/>
      <c r="DM212" s="166" t="s">
        <v>1740</v>
      </c>
      <c r="DN212" s="62">
        <f t="shared" si="90"/>
        <v>0</v>
      </c>
    </row>
    <row r="213" spans="1:118" ht="15.75">
      <c r="A213" s="17"/>
      <c r="B213" s="18"/>
      <c r="C213" s="3"/>
      <c r="D213" s="3"/>
      <c r="E213" s="18"/>
      <c r="F213" s="3"/>
      <c r="G213" s="3"/>
      <c r="H213" s="17"/>
      <c r="I213" s="3"/>
      <c r="J213" s="3"/>
      <c r="K213" s="3"/>
      <c r="L213" s="3"/>
      <c r="M213" s="3"/>
      <c r="O213" s="17"/>
      <c r="P213" s="3"/>
      <c r="Q213" s="18"/>
      <c r="R213" s="3"/>
      <c r="S213" s="3"/>
      <c r="T213" s="17"/>
      <c r="U213" s="3"/>
      <c r="V213" s="3"/>
      <c r="W213" s="3"/>
      <c r="X213" s="3"/>
      <c r="Y213" s="26"/>
      <c r="Z213" s="27"/>
      <c r="AA213" s="26"/>
      <c r="AB213" s="28"/>
      <c r="AC213" s="26"/>
      <c r="AD213" s="26"/>
      <c r="AE213" s="27"/>
      <c r="AF213" s="3"/>
      <c r="AG213" s="3"/>
      <c r="AI213" s="26"/>
      <c r="AL213" s="62" t="s">
        <v>1712</v>
      </c>
      <c r="AM213" s="62" t="s">
        <v>307</v>
      </c>
      <c r="AN213" s="26"/>
      <c r="AO213" s="26"/>
      <c r="AP213" s="26"/>
      <c r="AQ213" s="26"/>
      <c r="BW213" s="104" t="s">
        <v>763</v>
      </c>
      <c r="BX213" s="70" t="s">
        <v>236</v>
      </c>
      <c r="CP213" s="166"/>
      <c r="CQ213" s="166"/>
      <c r="CT213" s="3">
        <f t="shared" ref="CT213:CT221" si="92">CF26</f>
        <v>0</v>
      </c>
      <c r="CV213" s="62"/>
      <c r="CW213" s="62"/>
      <c r="CX213" s="62"/>
      <c r="DL213" s="7"/>
      <c r="DM213" s="166" t="s">
        <v>1741</v>
      </c>
      <c r="DN213" s="62">
        <f t="shared" si="90"/>
        <v>0</v>
      </c>
    </row>
    <row r="214" spans="1:118" ht="15.75">
      <c r="A214" s="17"/>
      <c r="B214" s="18"/>
      <c r="C214" s="3"/>
      <c r="D214" s="3"/>
      <c r="E214" s="18"/>
      <c r="F214" s="3"/>
      <c r="G214" s="3"/>
      <c r="H214" s="17"/>
      <c r="I214" s="3"/>
      <c r="J214" s="3"/>
      <c r="K214" s="3"/>
      <c r="L214" s="3"/>
      <c r="M214" s="3"/>
      <c r="O214" s="17"/>
      <c r="P214" s="3"/>
      <c r="Q214" s="18"/>
      <c r="R214" s="3"/>
      <c r="S214" s="3"/>
      <c r="T214" s="17"/>
      <c r="U214" s="3"/>
      <c r="V214" s="3"/>
      <c r="W214" s="3"/>
      <c r="X214" s="3"/>
      <c r="Y214" s="26"/>
      <c r="Z214" s="27"/>
      <c r="AA214" s="26"/>
      <c r="AB214" s="28"/>
      <c r="AC214" s="26"/>
      <c r="AD214" s="26"/>
      <c r="AE214" s="27"/>
      <c r="AF214" s="3"/>
      <c r="AG214" s="3"/>
      <c r="AI214" s="26"/>
      <c r="AL214" s="62" t="s">
        <v>1713</v>
      </c>
      <c r="AM214" s="62" t="s">
        <v>307</v>
      </c>
      <c r="AN214" s="26"/>
      <c r="AO214" s="26"/>
      <c r="AP214" s="26"/>
      <c r="AQ214" s="26"/>
      <c r="BN214" s="61" t="s">
        <v>857</v>
      </c>
      <c r="BO214" s="65" t="s">
        <v>133</v>
      </c>
      <c r="BW214" s="104" t="s">
        <v>763</v>
      </c>
      <c r="BX214" s="70" t="s">
        <v>237</v>
      </c>
      <c r="CP214" s="62"/>
      <c r="CQ214" s="62"/>
      <c r="CR214" s="57"/>
      <c r="CT214" s="3">
        <f t="shared" si="92"/>
        <v>0</v>
      </c>
      <c r="CV214" s="62"/>
      <c r="CW214" s="62"/>
      <c r="CX214" s="62"/>
      <c r="DL214" s="7"/>
      <c r="DM214" s="166" t="s">
        <v>1742</v>
      </c>
      <c r="DN214" s="62">
        <f t="shared" si="90"/>
        <v>0</v>
      </c>
    </row>
    <row r="215" spans="1:118" ht="15.75">
      <c r="A215" s="17"/>
      <c r="B215" s="18"/>
      <c r="C215" s="3"/>
      <c r="D215" s="3"/>
      <c r="E215" s="18"/>
      <c r="F215" s="3"/>
      <c r="G215" s="3"/>
      <c r="H215" s="17"/>
      <c r="I215" s="3"/>
      <c r="J215" s="3"/>
      <c r="K215" s="3"/>
      <c r="L215" s="3"/>
      <c r="M215" s="3"/>
      <c r="O215" s="17"/>
      <c r="P215" s="3"/>
      <c r="Q215" s="18"/>
      <c r="R215" s="3"/>
      <c r="S215" s="3"/>
      <c r="T215" s="17"/>
      <c r="U215" s="3"/>
      <c r="V215" s="3"/>
      <c r="W215" s="3"/>
      <c r="X215" s="3"/>
      <c r="Y215" s="26"/>
      <c r="Z215" s="27"/>
      <c r="AA215" s="26"/>
      <c r="AB215" s="28"/>
      <c r="AC215" s="26"/>
      <c r="AD215" s="26"/>
      <c r="AE215" s="27"/>
      <c r="AF215" s="3"/>
      <c r="AG215" s="3"/>
      <c r="AI215" s="26"/>
      <c r="AL215" s="62" t="s">
        <v>1714</v>
      </c>
      <c r="AM215" s="62" t="s">
        <v>307</v>
      </c>
      <c r="AN215" s="26"/>
      <c r="AO215" s="26"/>
      <c r="AP215" s="26"/>
      <c r="AQ215" s="26"/>
      <c r="BN215" s="61" t="s">
        <v>857</v>
      </c>
      <c r="BO215" s="65" t="s">
        <v>132</v>
      </c>
      <c r="BW215" s="104" t="s">
        <v>763</v>
      </c>
      <c r="BX215" s="70" t="s">
        <v>238</v>
      </c>
      <c r="CP215" s="227" t="s">
        <v>1347</v>
      </c>
      <c r="CQ215" s="228" t="str">
        <f t="shared" ref="CQ215:CQ221" si="93">CC8</f>
        <v>02. Brązowy 8017</v>
      </c>
      <c r="CT215" s="3">
        <f t="shared" si="92"/>
        <v>0</v>
      </c>
      <c r="CV215" s="62"/>
      <c r="CW215" s="62"/>
      <c r="CX215" s="62"/>
      <c r="DL215" s="7"/>
      <c r="DM215" s="166" t="s">
        <v>1743</v>
      </c>
      <c r="DN215" s="62">
        <f t="shared" si="90"/>
        <v>0</v>
      </c>
    </row>
    <row r="216" spans="1:118" ht="15.75">
      <c r="A216" s="17"/>
      <c r="B216" s="18"/>
      <c r="C216" s="3"/>
      <c r="D216" s="3"/>
      <c r="E216" s="18"/>
      <c r="F216" s="3"/>
      <c r="G216" s="3"/>
      <c r="H216" s="17"/>
      <c r="I216" s="3"/>
      <c r="J216" s="3"/>
      <c r="K216" s="3"/>
      <c r="L216" s="3"/>
      <c r="M216" s="3"/>
      <c r="O216" s="17"/>
      <c r="P216" s="3"/>
      <c r="Q216" s="18"/>
      <c r="R216" s="3"/>
      <c r="S216" s="3"/>
      <c r="T216" s="17"/>
      <c r="U216" s="3"/>
      <c r="V216" s="3"/>
      <c r="W216" s="3"/>
      <c r="X216" s="3"/>
      <c r="Y216" s="26"/>
      <c r="Z216" s="27"/>
      <c r="AA216" s="26"/>
      <c r="AB216" s="28"/>
      <c r="AC216" s="26"/>
      <c r="AD216" s="26"/>
      <c r="AE216" s="27"/>
      <c r="AF216" s="3"/>
      <c r="AG216" s="3"/>
      <c r="AI216" s="26"/>
      <c r="AL216" s="62" t="s">
        <v>1715</v>
      </c>
      <c r="AM216" s="62" t="s">
        <v>307</v>
      </c>
      <c r="AN216" s="26"/>
      <c r="AO216" s="26"/>
      <c r="AP216" s="26"/>
      <c r="AQ216" s="26"/>
      <c r="BN216" s="61" t="s">
        <v>857</v>
      </c>
      <c r="BO216" s="65" t="s">
        <v>134</v>
      </c>
      <c r="BW216" s="104" t="s">
        <v>763</v>
      </c>
      <c r="BX216" s="70" t="s">
        <v>239</v>
      </c>
      <c r="CP216" s="227" t="s">
        <v>1347</v>
      </c>
      <c r="CQ216" s="228" t="str">
        <f t="shared" si="93"/>
        <v>03. Grafitowy 7024</v>
      </c>
      <c r="CT216" s="3">
        <f t="shared" si="92"/>
        <v>0</v>
      </c>
      <c r="CV216" s="62"/>
      <c r="CW216" s="62"/>
      <c r="CX216" s="62"/>
      <c r="DL216" s="7"/>
      <c r="DM216" s="166" t="s">
        <v>1744</v>
      </c>
      <c r="DN216" s="62">
        <f t="shared" si="90"/>
        <v>0</v>
      </c>
    </row>
    <row r="217" spans="1:118" ht="15.75">
      <c r="A217" s="17"/>
      <c r="B217" s="18"/>
      <c r="C217" s="3"/>
      <c r="D217" s="3"/>
      <c r="E217" s="18"/>
      <c r="F217" s="3"/>
      <c r="G217" s="3"/>
      <c r="H217" s="17"/>
      <c r="I217" s="3"/>
      <c r="J217" s="3"/>
      <c r="K217" s="3"/>
      <c r="L217" s="3"/>
      <c r="M217" s="3"/>
      <c r="O217" s="17"/>
      <c r="P217" s="3"/>
      <c r="Q217" s="18"/>
      <c r="R217" s="3"/>
      <c r="S217" s="3"/>
      <c r="T217" s="17"/>
      <c r="U217" s="3"/>
      <c r="V217" s="3"/>
      <c r="W217" s="3"/>
      <c r="X217" s="3"/>
      <c r="Y217" s="26"/>
      <c r="Z217" s="27"/>
      <c r="AA217" s="26"/>
      <c r="AB217" s="28"/>
      <c r="AC217" s="26"/>
      <c r="AD217" s="26"/>
      <c r="AE217" s="27"/>
      <c r="AF217" s="3"/>
      <c r="AG217" s="3"/>
      <c r="AI217" s="26"/>
      <c r="AL217" s="62" t="s">
        <v>1716</v>
      </c>
      <c r="AM217" s="62" t="s">
        <v>307</v>
      </c>
      <c r="AN217" s="26"/>
      <c r="AO217" s="26"/>
      <c r="AP217" s="26"/>
      <c r="AQ217" s="26"/>
      <c r="BN217" s="61" t="s">
        <v>857</v>
      </c>
      <c r="BO217" s="65" t="s">
        <v>135</v>
      </c>
      <c r="BW217" s="104" t="s">
        <v>763</v>
      </c>
      <c r="BX217" s="70" t="s">
        <v>240</v>
      </c>
      <c r="CP217" s="227" t="s">
        <v>1347</v>
      </c>
      <c r="CQ217" s="228" t="str">
        <f t="shared" si="93"/>
        <v>04. Czerwony 3009</v>
      </c>
      <c r="CT217" s="3">
        <f t="shared" si="92"/>
        <v>0</v>
      </c>
      <c r="CV217" s="62"/>
      <c r="CW217" s="62"/>
      <c r="CX217" s="62"/>
      <c r="DL217" s="7"/>
      <c r="DM217" s="166" t="s">
        <v>1745</v>
      </c>
      <c r="DN217" s="62">
        <f t="shared" si="90"/>
        <v>0</v>
      </c>
    </row>
    <row r="218" spans="1:118" ht="15.75">
      <c r="A218" s="17"/>
      <c r="B218" s="18"/>
      <c r="C218" s="3"/>
      <c r="D218" s="3"/>
      <c r="E218" s="18"/>
      <c r="F218" s="3"/>
      <c r="G218" s="3"/>
      <c r="H218" s="17"/>
      <c r="I218" s="3"/>
      <c r="J218" s="3"/>
      <c r="K218" s="3"/>
      <c r="L218" s="3"/>
      <c r="M218" s="3"/>
      <c r="O218" s="17"/>
      <c r="P218" s="3"/>
      <c r="Q218" s="18"/>
      <c r="R218" s="3"/>
      <c r="S218" s="3"/>
      <c r="T218" s="17"/>
      <c r="U218" s="3"/>
      <c r="V218" s="3"/>
      <c r="W218" s="3"/>
      <c r="X218" s="3"/>
      <c r="Y218" s="26"/>
      <c r="Z218" s="27"/>
      <c r="AA218" s="26"/>
      <c r="AB218" s="28"/>
      <c r="AC218" s="26"/>
      <c r="AD218" s="26"/>
      <c r="AE218" s="27"/>
      <c r="AF218" s="3"/>
      <c r="AG218" s="3"/>
      <c r="AI218" s="26"/>
      <c r="AL218" s="62" t="s">
        <v>1717</v>
      </c>
      <c r="AM218" s="62" t="s">
        <v>307</v>
      </c>
      <c r="AN218" s="26"/>
      <c r="AO218" s="26"/>
      <c r="AP218" s="26"/>
      <c r="AQ218" s="26"/>
      <c r="BN218" s="61" t="s">
        <v>857</v>
      </c>
      <c r="BO218" s="65" t="s">
        <v>136</v>
      </c>
      <c r="BW218" s="104" t="s">
        <v>763</v>
      </c>
      <c r="BX218" s="70" t="s">
        <v>241</v>
      </c>
      <c r="CP218" s="227" t="s">
        <v>1347</v>
      </c>
      <c r="CQ218" s="228" t="str">
        <f t="shared" si="93"/>
        <v>05. Zielony 6020</v>
      </c>
      <c r="CT218" s="3">
        <f t="shared" si="92"/>
        <v>0</v>
      </c>
      <c r="CV218" s="62"/>
      <c r="CW218" s="62"/>
      <c r="CX218" s="62"/>
      <c r="DL218" s="7"/>
      <c r="DM218" s="166" t="s">
        <v>1746</v>
      </c>
      <c r="DN218" s="62">
        <f t="shared" si="90"/>
        <v>0</v>
      </c>
    </row>
    <row r="219" spans="1:118" ht="15.75">
      <c r="A219" s="17"/>
      <c r="B219" s="18"/>
      <c r="C219" s="3"/>
      <c r="D219" s="3"/>
      <c r="E219" s="18"/>
      <c r="F219" s="3"/>
      <c r="G219" s="3"/>
      <c r="H219" s="17"/>
      <c r="I219" s="3"/>
      <c r="J219" s="3"/>
      <c r="K219" s="3"/>
      <c r="L219" s="3"/>
      <c r="M219" s="3"/>
      <c r="O219" s="17"/>
      <c r="P219" s="3"/>
      <c r="Q219" s="18"/>
      <c r="R219" s="3"/>
      <c r="S219" s="3"/>
      <c r="T219" s="17"/>
      <c r="U219" s="3"/>
      <c r="V219" s="3"/>
      <c r="W219" s="3"/>
      <c r="X219" s="3"/>
      <c r="Y219" s="26"/>
      <c r="Z219" s="27"/>
      <c r="AA219" s="26"/>
      <c r="AB219" s="28"/>
      <c r="AC219" s="26"/>
      <c r="AD219" s="26"/>
      <c r="AE219" s="27"/>
      <c r="AF219" s="3"/>
      <c r="AG219" s="3"/>
      <c r="AI219" s="26"/>
      <c r="AL219" s="62" t="s">
        <v>1718</v>
      </c>
      <c r="AM219" s="62" t="s">
        <v>307</v>
      </c>
      <c r="AN219" s="26"/>
      <c r="AO219" s="26"/>
      <c r="AP219" s="26"/>
      <c r="AQ219" s="26"/>
      <c r="BW219" s="104" t="s">
        <v>763</v>
      </c>
      <c r="BX219" s="70" t="s">
        <v>242</v>
      </c>
      <c r="CP219" s="227" t="s">
        <v>1347</v>
      </c>
      <c r="CQ219" s="228" t="str">
        <f t="shared" si="93"/>
        <v>06. Czarny 9005</v>
      </c>
      <c r="CT219" s="3">
        <f t="shared" si="92"/>
        <v>0</v>
      </c>
      <c r="DL219" s="7"/>
      <c r="DM219" s="166" t="s">
        <v>1600</v>
      </c>
      <c r="DN219" s="166">
        <f t="shared" si="90"/>
        <v>0</v>
      </c>
    </row>
    <row r="220" spans="1:118" ht="15.75">
      <c r="A220" s="17"/>
      <c r="B220" s="18"/>
      <c r="C220" s="3"/>
      <c r="D220" s="3"/>
      <c r="E220" s="18"/>
      <c r="F220" s="3"/>
      <c r="G220" s="3"/>
      <c r="H220" s="17"/>
      <c r="I220" s="3"/>
      <c r="J220" s="3"/>
      <c r="K220" s="3"/>
      <c r="L220" s="3"/>
      <c r="M220" s="3"/>
      <c r="O220" s="17"/>
      <c r="P220" s="3"/>
      <c r="Q220" s="18"/>
      <c r="R220" s="3"/>
      <c r="S220" s="3"/>
      <c r="T220" s="17"/>
      <c r="U220" s="3"/>
      <c r="V220" s="3"/>
      <c r="W220" s="3"/>
      <c r="X220" s="3"/>
      <c r="Y220" s="26"/>
      <c r="Z220" s="27"/>
      <c r="AA220" s="26"/>
      <c r="AB220" s="28"/>
      <c r="AC220" s="26"/>
      <c r="AD220" s="26"/>
      <c r="AE220" s="27"/>
      <c r="AF220" s="3"/>
      <c r="AG220" s="3"/>
      <c r="AI220" s="26"/>
      <c r="AL220" s="62" t="s">
        <v>1719</v>
      </c>
      <c r="AM220" s="62" t="s">
        <v>307</v>
      </c>
      <c r="AN220" s="26"/>
      <c r="AO220" s="26"/>
      <c r="AP220" s="26"/>
      <c r="AQ220" s="26"/>
      <c r="BN220" s="61" t="s">
        <v>858</v>
      </c>
      <c r="BO220" s="65" t="s">
        <v>137</v>
      </c>
      <c r="BW220" s="104" t="s">
        <v>763</v>
      </c>
      <c r="BX220" s="70" t="s">
        <v>243</v>
      </c>
      <c r="CP220" s="227" t="s">
        <v>1347</v>
      </c>
      <c r="CQ220" s="228" t="str">
        <f t="shared" si="93"/>
        <v>07. Ceglasty 8004</v>
      </c>
      <c r="CR220" s="57"/>
      <c r="CT220" s="3">
        <f t="shared" si="92"/>
        <v>0</v>
      </c>
      <c r="DL220" s="7"/>
      <c r="DM220" s="62" t="s">
        <v>1761</v>
      </c>
      <c r="DN220" s="166">
        <f t="shared" si="90"/>
        <v>0</v>
      </c>
    </row>
    <row r="221" spans="1:118" ht="15.75">
      <c r="A221" s="17"/>
      <c r="B221" s="18"/>
      <c r="C221" s="3"/>
      <c r="D221" s="3"/>
      <c r="E221" s="18"/>
      <c r="F221" s="3"/>
      <c r="G221" s="3"/>
      <c r="H221" s="17"/>
      <c r="I221" s="3"/>
      <c r="J221" s="3"/>
      <c r="K221" s="3"/>
      <c r="L221" s="3"/>
      <c r="M221" s="3"/>
      <c r="O221" s="17"/>
      <c r="P221" s="3"/>
      <c r="Q221" s="18"/>
      <c r="R221" s="3"/>
      <c r="S221" s="3"/>
      <c r="T221" s="17"/>
      <c r="U221" s="3"/>
      <c r="V221" s="3"/>
      <c r="W221" s="3"/>
      <c r="X221" s="3"/>
      <c r="Y221" s="26"/>
      <c r="Z221" s="27"/>
      <c r="AA221" s="26"/>
      <c r="AB221" s="28"/>
      <c r="AC221" s="26"/>
      <c r="AD221" s="26"/>
      <c r="AE221" s="27"/>
      <c r="AF221" s="3"/>
      <c r="AG221" s="3"/>
      <c r="AI221" s="26"/>
      <c r="AL221" s="62" t="s">
        <v>1720</v>
      </c>
      <c r="AM221" s="62" t="s">
        <v>307</v>
      </c>
      <c r="AN221" s="26"/>
      <c r="AO221" s="26"/>
      <c r="AP221" s="26"/>
      <c r="AQ221" s="26"/>
      <c r="BN221" s="61" t="s">
        <v>858</v>
      </c>
      <c r="BO221" s="65" t="s">
        <v>138</v>
      </c>
      <c r="BW221" s="104" t="s">
        <v>763</v>
      </c>
      <c r="BX221" s="143" t="s">
        <v>1532</v>
      </c>
      <c r="CP221" s="227" t="s">
        <v>1347</v>
      </c>
      <c r="CQ221" s="228" t="str">
        <f t="shared" si="93"/>
        <v>08. Antracyt 7021</v>
      </c>
      <c r="CT221" s="57">
        <f t="shared" si="92"/>
        <v>0</v>
      </c>
      <c r="DL221" s="7"/>
      <c r="DM221" s="62" t="s">
        <v>1762</v>
      </c>
      <c r="DN221" s="166">
        <f t="shared" si="90"/>
        <v>0</v>
      </c>
    </row>
    <row r="222" spans="1:118" ht="15.75">
      <c r="A222" s="17"/>
      <c r="B222" s="18"/>
      <c r="C222" s="3"/>
      <c r="D222" s="3"/>
      <c r="E222" s="18"/>
      <c r="F222" s="3"/>
      <c r="G222" s="3"/>
      <c r="H222" s="17"/>
      <c r="I222" s="3"/>
      <c r="J222" s="3"/>
      <c r="K222" s="3"/>
      <c r="L222" s="3"/>
      <c r="M222" s="3"/>
      <c r="O222" s="17"/>
      <c r="P222" s="3"/>
      <c r="Q222" s="18"/>
      <c r="R222" s="3"/>
      <c r="S222" s="3"/>
      <c r="T222" s="17"/>
      <c r="U222" s="3"/>
      <c r="V222" s="3"/>
      <c r="W222" s="3"/>
      <c r="X222" s="3"/>
      <c r="Y222" s="26"/>
      <c r="Z222" s="27"/>
      <c r="AA222" s="26"/>
      <c r="AB222" s="28"/>
      <c r="AC222" s="26"/>
      <c r="AD222" s="26"/>
      <c r="AE222" s="27"/>
      <c r="AF222" s="3"/>
      <c r="AG222" s="3"/>
      <c r="AI222" s="26"/>
      <c r="AL222" s="62" t="s">
        <v>1721</v>
      </c>
      <c r="AM222" s="62" t="s">
        <v>307</v>
      </c>
      <c r="AN222" s="26"/>
      <c r="AO222" s="26"/>
      <c r="AP222" s="26"/>
      <c r="AQ222" s="26"/>
      <c r="BN222" s="61" t="s">
        <v>858</v>
      </c>
      <c r="BO222" s="65" t="s">
        <v>139</v>
      </c>
      <c r="BW222" s="104" t="s">
        <v>763</v>
      </c>
      <c r="BX222" s="143" t="s">
        <v>1533</v>
      </c>
      <c r="CP222" s="227" t="s">
        <v>1347</v>
      </c>
      <c r="CQ222" s="228" t="str">
        <f>CC16</f>
        <v>10. Brązowy 8019</v>
      </c>
      <c r="DL222" s="7"/>
      <c r="DM222" s="62" t="s">
        <v>1763</v>
      </c>
      <c r="DN222" s="166">
        <f t="shared" si="90"/>
        <v>0</v>
      </c>
    </row>
    <row r="223" spans="1:118" ht="15.75">
      <c r="A223" s="17"/>
      <c r="B223" s="18"/>
      <c r="C223" s="3"/>
      <c r="D223" s="3"/>
      <c r="E223" s="18"/>
      <c r="F223" s="3"/>
      <c r="G223" s="3"/>
      <c r="H223" s="17"/>
      <c r="I223" s="3"/>
      <c r="J223" s="3"/>
      <c r="K223" s="3"/>
      <c r="L223" s="3"/>
      <c r="M223" s="3"/>
      <c r="O223" s="17"/>
      <c r="P223" s="3"/>
      <c r="Q223" s="18"/>
      <c r="R223" s="3"/>
      <c r="S223" s="3"/>
      <c r="T223" s="17"/>
      <c r="U223" s="3"/>
      <c r="V223" s="3"/>
      <c r="W223" s="3"/>
      <c r="X223" s="3"/>
      <c r="Y223" s="26"/>
      <c r="Z223" s="27"/>
      <c r="AA223" s="26"/>
      <c r="AB223" s="28"/>
      <c r="AC223" s="26"/>
      <c r="AD223" s="26"/>
      <c r="AE223" s="27"/>
      <c r="AF223" s="3"/>
      <c r="AG223" s="3"/>
      <c r="AI223" s="26"/>
      <c r="AL223" s="62" t="s">
        <v>1722</v>
      </c>
      <c r="AM223" s="62" t="s">
        <v>307</v>
      </c>
      <c r="AN223" s="26"/>
      <c r="AO223" s="26"/>
      <c r="AP223" s="26"/>
      <c r="AQ223" s="26"/>
      <c r="BN223" s="61" t="s">
        <v>858</v>
      </c>
      <c r="BO223" s="65" t="s">
        <v>140</v>
      </c>
      <c r="BW223" s="104" t="s">
        <v>763</v>
      </c>
      <c r="BX223" s="260" t="s">
        <v>1347</v>
      </c>
      <c r="CP223" s="242"/>
      <c r="CQ223" s="243"/>
      <c r="DL223" s="7"/>
      <c r="DM223" s="62" t="s">
        <v>1764</v>
      </c>
      <c r="DN223" s="166">
        <f t="shared" si="90"/>
        <v>0</v>
      </c>
    </row>
    <row r="224" spans="1:118" ht="15.75">
      <c r="A224" s="17"/>
      <c r="B224" s="18"/>
      <c r="C224" s="3"/>
      <c r="D224" s="3"/>
      <c r="E224" s="18"/>
      <c r="F224" s="3"/>
      <c r="G224" s="3"/>
      <c r="H224" s="17"/>
      <c r="I224" s="3"/>
      <c r="J224" s="3"/>
      <c r="K224" s="3"/>
      <c r="L224" s="3"/>
      <c r="M224" s="3"/>
      <c r="O224" s="17"/>
      <c r="P224" s="3"/>
      <c r="Q224" s="18"/>
      <c r="R224" s="3"/>
      <c r="S224" s="3"/>
      <c r="T224" s="17"/>
      <c r="U224" s="3"/>
      <c r="V224" s="3"/>
      <c r="W224" s="3"/>
      <c r="X224" s="3"/>
      <c r="Y224" s="26"/>
      <c r="Z224" s="27"/>
      <c r="AA224" s="26"/>
      <c r="AB224" s="28"/>
      <c r="AC224" s="26"/>
      <c r="AD224" s="26"/>
      <c r="AE224" s="27"/>
      <c r="AF224" s="3"/>
      <c r="AG224" s="3"/>
      <c r="AI224" s="26"/>
      <c r="AL224" s="62" t="s">
        <v>1723</v>
      </c>
      <c r="AM224" s="62" t="s">
        <v>307</v>
      </c>
      <c r="AN224" s="26"/>
      <c r="AO224" s="26"/>
      <c r="AP224" s="26"/>
      <c r="AQ224" s="26"/>
      <c r="BN224" s="61" t="s">
        <v>858</v>
      </c>
      <c r="BO224" s="65" t="s">
        <v>141</v>
      </c>
      <c r="BW224" s="104" t="s">
        <v>763</v>
      </c>
      <c r="BX224" s="260" t="s">
        <v>1348</v>
      </c>
      <c r="CP224" s="227"/>
      <c r="CQ224" s="228"/>
      <c r="DL224" s="7"/>
      <c r="DM224" s="62" t="s">
        <v>1765</v>
      </c>
      <c r="DN224" s="166">
        <f t="shared" si="90"/>
        <v>0</v>
      </c>
    </row>
    <row r="225" spans="1:118">
      <c r="A225" s="17"/>
      <c r="B225" s="18"/>
      <c r="C225" s="3"/>
      <c r="D225" s="3"/>
      <c r="E225" s="18"/>
      <c r="F225" s="3"/>
      <c r="G225" s="3"/>
      <c r="H225" s="17"/>
      <c r="I225" s="3"/>
      <c r="J225" s="3"/>
      <c r="K225" s="3"/>
      <c r="L225" s="3"/>
      <c r="M225" s="3"/>
      <c r="O225" s="17"/>
      <c r="P225" s="3"/>
      <c r="Q225" s="18"/>
      <c r="R225" s="3"/>
      <c r="S225" s="3"/>
      <c r="T225" s="17"/>
      <c r="U225" s="3"/>
      <c r="V225" s="3"/>
      <c r="W225" s="3"/>
      <c r="X225" s="3"/>
      <c r="Y225" s="26"/>
      <c r="Z225" s="27"/>
      <c r="AA225" s="26"/>
      <c r="AB225" s="28"/>
      <c r="AC225" s="26"/>
      <c r="AD225" s="26"/>
      <c r="AE225" s="27"/>
      <c r="AF225" s="3"/>
      <c r="AG225" s="3"/>
      <c r="AI225" s="26"/>
      <c r="AL225" s="62" t="s">
        <v>1724</v>
      </c>
      <c r="AM225" s="62" t="s">
        <v>307</v>
      </c>
      <c r="AN225" s="26"/>
      <c r="AO225" s="26"/>
      <c r="AP225" s="26"/>
      <c r="AQ225" s="26"/>
      <c r="CP225" s="227" t="s">
        <v>1348</v>
      </c>
      <c r="CQ225" s="228" t="str">
        <f t="shared" ref="CQ225:CQ231" si="94">CC8</f>
        <v>02. Brązowy 8017</v>
      </c>
      <c r="DL225" s="7"/>
      <c r="DM225" s="62" t="s">
        <v>1766</v>
      </c>
      <c r="DN225" s="166">
        <f t="shared" si="90"/>
        <v>0</v>
      </c>
    </row>
    <row r="226" spans="1:118">
      <c r="A226" s="17"/>
      <c r="B226" s="18"/>
      <c r="C226" s="3"/>
      <c r="D226" s="3"/>
      <c r="E226" s="18"/>
      <c r="F226" s="3"/>
      <c r="G226" s="3"/>
      <c r="H226" s="17"/>
      <c r="I226" s="3"/>
      <c r="J226" s="3"/>
      <c r="K226" s="3"/>
      <c r="L226" s="3"/>
      <c r="M226" s="3"/>
      <c r="O226" s="17"/>
      <c r="P226" s="3"/>
      <c r="Q226" s="18"/>
      <c r="R226" s="3"/>
      <c r="S226" s="3"/>
      <c r="T226" s="17"/>
      <c r="U226" s="3"/>
      <c r="V226" s="3"/>
      <c r="W226" s="3"/>
      <c r="X226" s="3"/>
      <c r="Y226" s="26"/>
      <c r="Z226" s="27"/>
      <c r="AA226" s="26"/>
      <c r="AB226" s="28"/>
      <c r="AC226" s="26"/>
      <c r="AD226" s="26"/>
      <c r="AE226" s="27"/>
      <c r="AF226" s="3"/>
      <c r="AG226" s="3"/>
      <c r="AI226" s="26"/>
      <c r="AL226" s="62" t="s">
        <v>1725</v>
      </c>
      <c r="AM226" s="62" t="s">
        <v>307</v>
      </c>
      <c r="AN226" s="26"/>
      <c r="AO226" s="26"/>
      <c r="AP226" s="26"/>
      <c r="AQ226" s="26"/>
      <c r="BN226" s="61" t="s">
        <v>859</v>
      </c>
      <c r="BO226" s="65" t="s">
        <v>167</v>
      </c>
      <c r="BW226" s="105" t="s">
        <v>56</v>
      </c>
      <c r="BX226" s="131" t="s">
        <v>878</v>
      </c>
      <c r="CP226" s="227" t="s">
        <v>1348</v>
      </c>
      <c r="CQ226" s="228" t="str">
        <f t="shared" si="94"/>
        <v>03. Grafitowy 7024</v>
      </c>
      <c r="CR226" s="57"/>
      <c r="DL226" s="7"/>
      <c r="DM226" s="62" t="s">
        <v>1767</v>
      </c>
      <c r="DN226" s="166">
        <f t="shared" si="90"/>
        <v>0</v>
      </c>
    </row>
    <row r="227" spans="1:118">
      <c r="A227" s="17"/>
      <c r="B227" s="18"/>
      <c r="C227" s="3"/>
      <c r="D227" s="3"/>
      <c r="E227" s="18"/>
      <c r="F227" s="3"/>
      <c r="G227" s="3"/>
      <c r="H227" s="17"/>
      <c r="I227" s="3"/>
      <c r="J227" s="3"/>
      <c r="K227" s="3"/>
      <c r="L227" s="3"/>
      <c r="M227" s="3"/>
      <c r="O227" s="17"/>
      <c r="P227" s="3"/>
      <c r="Q227" s="18"/>
      <c r="R227" s="3"/>
      <c r="S227" s="3"/>
      <c r="T227" s="17"/>
      <c r="U227" s="3"/>
      <c r="V227" s="3"/>
      <c r="W227" s="3"/>
      <c r="X227" s="3"/>
      <c r="Y227" s="26"/>
      <c r="Z227" s="27"/>
      <c r="AA227" s="26"/>
      <c r="AB227" s="28"/>
      <c r="AC227" s="26"/>
      <c r="AD227" s="26"/>
      <c r="AE227" s="27"/>
      <c r="AF227" s="3"/>
      <c r="AG227" s="3"/>
      <c r="AI227" s="26"/>
      <c r="AL227" s="62" t="s">
        <v>1726</v>
      </c>
      <c r="AM227" s="62" t="s">
        <v>307</v>
      </c>
      <c r="AN227" s="26"/>
      <c r="AO227" s="26"/>
      <c r="AP227" s="26"/>
      <c r="AQ227" s="26"/>
      <c r="BN227" s="61" t="s">
        <v>859</v>
      </c>
      <c r="BO227" s="65" t="s">
        <v>168</v>
      </c>
      <c r="BW227" s="105" t="s">
        <v>56</v>
      </c>
      <c r="BX227" s="129" t="s">
        <v>879</v>
      </c>
      <c r="CP227" s="227" t="s">
        <v>1348</v>
      </c>
      <c r="CQ227" s="228" t="str">
        <f t="shared" si="94"/>
        <v>04. Czerwony 3009</v>
      </c>
      <c r="DL227" s="7"/>
      <c r="DM227" s="62" t="s">
        <v>1768</v>
      </c>
      <c r="DN227" s="166">
        <f t="shared" si="90"/>
        <v>0</v>
      </c>
    </row>
    <row r="228" spans="1:118">
      <c r="A228" s="17"/>
      <c r="B228" s="18"/>
      <c r="C228" s="3"/>
      <c r="D228" s="3"/>
      <c r="E228" s="18"/>
      <c r="F228" s="3"/>
      <c r="G228" s="3"/>
      <c r="H228" s="17"/>
      <c r="I228" s="3"/>
      <c r="J228" s="3"/>
      <c r="K228" s="3"/>
      <c r="L228" s="3"/>
      <c r="M228" s="3"/>
      <c r="O228" s="17"/>
      <c r="P228" s="3"/>
      <c r="Q228" s="18"/>
      <c r="R228" s="3"/>
      <c r="S228" s="3"/>
      <c r="T228" s="17"/>
      <c r="U228" s="3"/>
      <c r="V228" s="3"/>
      <c r="W228" s="3"/>
      <c r="X228" s="3"/>
      <c r="Y228" s="26"/>
      <c r="Z228" s="27"/>
      <c r="AA228" s="26"/>
      <c r="AB228" s="28"/>
      <c r="AC228" s="26"/>
      <c r="AD228" s="26"/>
      <c r="AE228" s="27"/>
      <c r="AF228" s="3"/>
      <c r="AG228" s="3"/>
      <c r="AI228" s="26"/>
      <c r="AL228" s="62" t="s">
        <v>1727</v>
      </c>
      <c r="AM228" s="62" t="s">
        <v>307</v>
      </c>
      <c r="AN228" s="26"/>
      <c r="AO228" s="26"/>
      <c r="AP228" s="26"/>
      <c r="AQ228" s="26"/>
      <c r="BN228" s="61" t="s">
        <v>859</v>
      </c>
      <c r="BO228" s="65" t="s">
        <v>169</v>
      </c>
      <c r="BW228" s="105" t="s">
        <v>56</v>
      </c>
      <c r="BX228" s="129" t="s">
        <v>880</v>
      </c>
      <c r="CP228" s="227" t="s">
        <v>1348</v>
      </c>
      <c r="CQ228" s="228" t="str">
        <f t="shared" si="94"/>
        <v>05. Zielony 6020</v>
      </c>
      <c r="DL228" s="7"/>
      <c r="DM228" s="62" t="s">
        <v>1769</v>
      </c>
      <c r="DN228" s="166">
        <f t="shared" si="90"/>
        <v>0</v>
      </c>
    </row>
    <row r="229" spans="1:118">
      <c r="A229" s="17"/>
      <c r="B229" s="18"/>
      <c r="C229" s="3"/>
      <c r="D229" s="3"/>
      <c r="E229" s="18"/>
      <c r="F229" s="3"/>
      <c r="G229" s="3"/>
      <c r="H229" s="17"/>
      <c r="I229" s="3"/>
      <c r="J229" s="3"/>
      <c r="K229" s="3"/>
      <c r="L229" s="3"/>
      <c r="M229" s="3"/>
      <c r="O229" s="17"/>
      <c r="P229" s="3"/>
      <c r="Q229" s="18"/>
      <c r="R229" s="3"/>
      <c r="S229" s="3"/>
      <c r="T229" s="17"/>
      <c r="U229" s="3"/>
      <c r="V229" s="3"/>
      <c r="W229" s="3"/>
      <c r="X229" s="3"/>
      <c r="Y229" s="26"/>
      <c r="Z229" s="27"/>
      <c r="AA229" s="26"/>
      <c r="AB229" s="28"/>
      <c r="AC229" s="26"/>
      <c r="AD229" s="26"/>
      <c r="AE229" s="27"/>
      <c r="AF229" s="3"/>
      <c r="AG229" s="3"/>
      <c r="AI229" s="26"/>
      <c r="AL229" s="62" t="s">
        <v>1728</v>
      </c>
      <c r="AM229" s="62" t="s">
        <v>307</v>
      </c>
      <c r="AN229" s="26"/>
      <c r="AO229" s="26"/>
      <c r="AP229" s="26"/>
      <c r="AQ229" s="26"/>
      <c r="BN229" s="61" t="s">
        <v>859</v>
      </c>
      <c r="BO229" s="65" t="s">
        <v>170</v>
      </c>
      <c r="BW229" s="105" t="s">
        <v>56</v>
      </c>
      <c r="BX229" s="129" t="s">
        <v>881</v>
      </c>
      <c r="CP229" s="227" t="s">
        <v>1348</v>
      </c>
      <c r="CQ229" s="228" t="str">
        <f t="shared" si="94"/>
        <v>06. Czarny 9005</v>
      </c>
      <c r="DL229" s="7"/>
      <c r="DM229" s="62" t="s">
        <v>1770</v>
      </c>
      <c r="DN229" s="166">
        <f t="shared" si="90"/>
        <v>0</v>
      </c>
    </row>
    <row r="230" spans="1:118">
      <c r="A230" s="17"/>
      <c r="B230" s="18"/>
      <c r="C230" s="3"/>
      <c r="D230" s="3"/>
      <c r="E230" s="18"/>
      <c r="F230" s="3"/>
      <c r="G230" s="3"/>
      <c r="H230" s="17"/>
      <c r="I230" s="3"/>
      <c r="J230" s="3"/>
      <c r="K230" s="3"/>
      <c r="L230" s="3"/>
      <c r="M230" s="3"/>
      <c r="O230" s="17"/>
      <c r="P230" s="3"/>
      <c r="Q230" s="18"/>
      <c r="R230" s="3"/>
      <c r="S230" s="3"/>
      <c r="T230" s="17"/>
      <c r="U230" s="3"/>
      <c r="V230" s="3"/>
      <c r="W230" s="3"/>
      <c r="X230" s="3"/>
      <c r="Y230" s="26"/>
      <c r="Z230" s="27"/>
      <c r="AA230" s="26"/>
      <c r="AB230" s="28"/>
      <c r="AC230" s="26"/>
      <c r="AD230" s="26"/>
      <c r="AE230" s="27"/>
      <c r="AF230" s="3"/>
      <c r="AG230" s="3"/>
      <c r="AI230" s="26"/>
      <c r="AL230" s="62" t="s">
        <v>1729</v>
      </c>
      <c r="AM230" s="62" t="s">
        <v>307</v>
      </c>
      <c r="AN230" s="26"/>
      <c r="AO230" s="26"/>
      <c r="AP230" s="26"/>
      <c r="AQ230" s="26"/>
      <c r="BN230" s="61" t="s">
        <v>859</v>
      </c>
      <c r="BO230" s="65" t="s">
        <v>171</v>
      </c>
      <c r="BW230" s="106" t="s">
        <v>56</v>
      </c>
      <c r="BX230" s="129" t="s">
        <v>883</v>
      </c>
      <c r="CP230" s="227" t="s">
        <v>1348</v>
      </c>
      <c r="CQ230" s="228" t="str">
        <f t="shared" si="94"/>
        <v>07. Ceglasty 8004</v>
      </c>
      <c r="DL230" s="7"/>
      <c r="DM230" s="62" t="s">
        <v>1771</v>
      </c>
      <c r="DN230" s="166">
        <f t="shared" si="90"/>
        <v>0</v>
      </c>
    </row>
    <row r="231" spans="1:118">
      <c r="A231" s="17"/>
      <c r="B231" s="18"/>
      <c r="C231" s="3"/>
      <c r="D231" s="3"/>
      <c r="E231" s="18"/>
      <c r="F231" s="3"/>
      <c r="G231" s="3"/>
      <c r="H231" s="17"/>
      <c r="I231" s="3"/>
      <c r="J231" s="3"/>
      <c r="K231" s="3"/>
      <c r="L231" s="3"/>
      <c r="M231" s="3"/>
      <c r="O231" s="17"/>
      <c r="P231" s="3"/>
      <c r="Q231" s="18"/>
      <c r="R231" s="3"/>
      <c r="S231" s="3"/>
      <c r="T231" s="17"/>
      <c r="U231" s="3"/>
      <c r="V231" s="3"/>
      <c r="W231" s="3"/>
      <c r="X231" s="3"/>
      <c r="Y231" s="26"/>
      <c r="Z231" s="27"/>
      <c r="AA231" s="26"/>
      <c r="AB231" s="28"/>
      <c r="AC231" s="26"/>
      <c r="AD231" s="26"/>
      <c r="AE231" s="27"/>
      <c r="AF231" s="3"/>
      <c r="AG231" s="3"/>
      <c r="AI231" s="26"/>
      <c r="AL231" s="62" t="s">
        <v>1730</v>
      </c>
      <c r="AM231" s="62" t="s">
        <v>307</v>
      </c>
      <c r="AN231" s="26"/>
      <c r="AO231" s="26"/>
      <c r="AP231" s="26"/>
      <c r="AQ231" s="26"/>
      <c r="BW231" s="105" t="s">
        <v>56</v>
      </c>
      <c r="BX231" s="129" t="s">
        <v>884</v>
      </c>
      <c r="CP231" s="227" t="s">
        <v>1348</v>
      </c>
      <c r="CQ231" s="228" t="str">
        <f t="shared" si="94"/>
        <v>08. Antracyt 7021</v>
      </c>
      <c r="DL231" s="7"/>
      <c r="DM231" s="62" t="s">
        <v>1772</v>
      </c>
      <c r="DN231" s="166">
        <f t="shared" si="90"/>
        <v>0</v>
      </c>
    </row>
    <row r="232" spans="1:118">
      <c r="A232" s="17"/>
      <c r="B232" s="18"/>
      <c r="C232" s="3"/>
      <c r="D232" s="3"/>
      <c r="E232" s="18"/>
      <c r="F232" s="3"/>
      <c r="G232" s="3"/>
      <c r="H232" s="17"/>
      <c r="I232" s="3"/>
      <c r="J232" s="3"/>
      <c r="K232" s="3"/>
      <c r="L232" s="3"/>
      <c r="M232" s="3"/>
      <c r="O232" s="17"/>
      <c r="P232" s="3"/>
      <c r="Q232" s="18"/>
      <c r="R232" s="3"/>
      <c r="S232" s="3"/>
      <c r="T232" s="17"/>
      <c r="U232" s="3"/>
      <c r="V232" s="3"/>
      <c r="W232" s="3"/>
      <c r="X232" s="3"/>
      <c r="Y232" s="26"/>
      <c r="Z232" s="27"/>
      <c r="AA232" s="26"/>
      <c r="AB232" s="28"/>
      <c r="AC232" s="26"/>
      <c r="AD232" s="26"/>
      <c r="AE232" s="27"/>
      <c r="AF232" s="3"/>
      <c r="AG232" s="3"/>
      <c r="AI232" s="26"/>
      <c r="AL232" s="62" t="s">
        <v>1731</v>
      </c>
      <c r="AM232" s="62" t="s">
        <v>307</v>
      </c>
      <c r="AN232" s="26"/>
      <c r="AO232" s="26"/>
      <c r="AP232" s="26"/>
      <c r="AQ232" s="26"/>
      <c r="BN232" s="61" t="s">
        <v>860</v>
      </c>
      <c r="BO232" s="62" t="s">
        <v>160</v>
      </c>
      <c r="BW232" s="105" t="s">
        <v>56</v>
      </c>
      <c r="BX232" s="129" t="s">
        <v>896</v>
      </c>
      <c r="CP232" s="227" t="s">
        <v>1348</v>
      </c>
      <c r="CQ232" s="228" t="str">
        <f>CC16</f>
        <v>10. Brązowy 8019</v>
      </c>
      <c r="CR232" s="57"/>
      <c r="DL232" s="7"/>
      <c r="DM232" s="62" t="s">
        <v>1773</v>
      </c>
      <c r="DN232" s="166">
        <f t="shared" si="90"/>
        <v>0</v>
      </c>
    </row>
    <row r="233" spans="1:118">
      <c r="A233" s="17"/>
      <c r="B233" s="18"/>
      <c r="C233" s="3"/>
      <c r="D233" s="3"/>
      <c r="E233" s="18"/>
      <c r="F233" s="3"/>
      <c r="G233" s="3"/>
      <c r="H233" s="17"/>
      <c r="I233" s="3"/>
      <c r="J233" s="3"/>
      <c r="K233" s="3"/>
      <c r="L233" s="3"/>
      <c r="M233" s="3"/>
      <c r="O233" s="17"/>
      <c r="P233" s="3"/>
      <c r="Q233" s="18"/>
      <c r="R233" s="3"/>
      <c r="S233" s="3"/>
      <c r="T233" s="17"/>
      <c r="U233" s="3"/>
      <c r="V233" s="3"/>
      <c r="W233" s="3"/>
      <c r="X233" s="3"/>
      <c r="Y233" s="26"/>
      <c r="Z233" s="27"/>
      <c r="AA233" s="26"/>
      <c r="AB233" s="28"/>
      <c r="AC233" s="26"/>
      <c r="AD233" s="26"/>
      <c r="AE233" s="27"/>
      <c r="AF233" s="3"/>
      <c r="AG233" s="3"/>
      <c r="AI233" s="26"/>
      <c r="AL233" s="62" t="s">
        <v>1732</v>
      </c>
      <c r="AM233" s="62" t="s">
        <v>307</v>
      </c>
      <c r="AN233" s="26"/>
      <c r="AO233" s="26"/>
      <c r="AP233" s="26"/>
      <c r="AQ233" s="26"/>
      <c r="BN233" s="61" t="s">
        <v>860</v>
      </c>
      <c r="BO233" s="62" t="s">
        <v>161</v>
      </c>
      <c r="BW233" s="105" t="s">
        <v>56</v>
      </c>
      <c r="BX233" s="129" t="s">
        <v>895</v>
      </c>
      <c r="DL233" s="7"/>
      <c r="DM233" s="166" t="s">
        <v>1524</v>
      </c>
      <c r="DN233" s="166">
        <f t="shared" si="90"/>
        <v>0</v>
      </c>
    </row>
    <row r="234" spans="1:118">
      <c r="A234" s="17"/>
      <c r="B234" s="18"/>
      <c r="C234" s="3"/>
      <c r="D234" s="3"/>
      <c r="E234" s="18"/>
      <c r="F234" s="3"/>
      <c r="G234" s="3"/>
      <c r="H234" s="17"/>
      <c r="I234" s="3"/>
      <c r="J234" s="3"/>
      <c r="K234" s="3"/>
      <c r="L234" s="3"/>
      <c r="M234" s="3"/>
      <c r="O234" s="17"/>
      <c r="P234" s="3"/>
      <c r="Q234" s="18"/>
      <c r="R234" s="3"/>
      <c r="S234" s="3"/>
      <c r="T234" s="17"/>
      <c r="U234" s="3"/>
      <c r="V234" s="3"/>
      <c r="W234" s="3"/>
      <c r="X234" s="3"/>
      <c r="Y234" s="26"/>
      <c r="Z234" s="27"/>
      <c r="AA234" s="26"/>
      <c r="AB234" s="28"/>
      <c r="AC234" s="26"/>
      <c r="AD234" s="26"/>
      <c r="AE234" s="27"/>
      <c r="AF234" s="3"/>
      <c r="AG234" s="3"/>
      <c r="AI234" s="26"/>
      <c r="AL234" s="62" t="s">
        <v>1733</v>
      </c>
      <c r="AM234" s="62" t="s">
        <v>307</v>
      </c>
      <c r="AN234" s="26"/>
      <c r="AO234" s="26"/>
      <c r="AP234" s="26"/>
      <c r="AQ234" s="26"/>
      <c r="BN234" s="61" t="s">
        <v>860</v>
      </c>
      <c r="BO234" s="62" t="s">
        <v>162</v>
      </c>
      <c r="BW234" s="105" t="s">
        <v>56</v>
      </c>
      <c r="BX234" s="129" t="s">
        <v>894</v>
      </c>
      <c r="DL234" s="7"/>
      <c r="DM234" s="166" t="s">
        <v>1513</v>
      </c>
      <c r="DN234" s="166">
        <f t="shared" si="90"/>
        <v>0</v>
      </c>
    </row>
    <row r="235" spans="1:118">
      <c r="A235" s="17"/>
      <c r="B235" s="18"/>
      <c r="C235" s="3"/>
      <c r="D235" s="3"/>
      <c r="E235" s="18"/>
      <c r="F235" s="3"/>
      <c r="G235" s="3"/>
      <c r="H235" s="17"/>
      <c r="I235" s="3"/>
      <c r="J235" s="3"/>
      <c r="K235" s="3"/>
      <c r="L235" s="3"/>
      <c r="M235" s="3"/>
      <c r="O235" s="17"/>
      <c r="P235" s="3"/>
      <c r="Q235" s="18"/>
      <c r="R235" s="3"/>
      <c r="S235" s="3"/>
      <c r="T235" s="17"/>
      <c r="U235" s="3"/>
      <c r="V235" s="3"/>
      <c r="W235" s="3"/>
      <c r="X235" s="3"/>
      <c r="Y235" s="26"/>
      <c r="Z235" s="27"/>
      <c r="AA235" s="26"/>
      <c r="AB235" s="28"/>
      <c r="AC235" s="26"/>
      <c r="AD235" s="26"/>
      <c r="AE235" s="27"/>
      <c r="AF235" s="3"/>
      <c r="AG235" s="3"/>
      <c r="AI235" s="26"/>
      <c r="AL235" s="62" t="s">
        <v>1734</v>
      </c>
      <c r="AM235" s="62" t="s">
        <v>307</v>
      </c>
      <c r="AN235" s="26"/>
      <c r="AO235" s="26"/>
      <c r="AP235" s="26"/>
      <c r="AQ235" s="26"/>
      <c r="BN235" s="61" t="s">
        <v>860</v>
      </c>
      <c r="BO235" s="62" t="s">
        <v>163</v>
      </c>
      <c r="BW235" s="105" t="s">
        <v>56</v>
      </c>
      <c r="BX235" s="129" t="s">
        <v>893</v>
      </c>
      <c r="CP235" s="262" t="s">
        <v>1424</v>
      </c>
      <c r="CQ235" s="263" t="str">
        <f t="shared" ref="CQ235:CQ242" si="95">CC7</f>
        <v>01. Szary 7046</v>
      </c>
      <c r="CR235" s="264" t="s">
        <v>1425</v>
      </c>
      <c r="DL235" s="7"/>
      <c r="DM235" s="166" t="s">
        <v>1515</v>
      </c>
      <c r="DN235" s="166">
        <f t="shared" si="90"/>
        <v>0</v>
      </c>
    </row>
    <row r="236" spans="1:118">
      <c r="A236" s="17"/>
      <c r="B236" s="18"/>
      <c r="C236" s="3"/>
      <c r="D236" s="3"/>
      <c r="E236" s="18"/>
      <c r="F236" s="3"/>
      <c r="G236" s="3"/>
      <c r="H236" s="17"/>
      <c r="I236" s="3"/>
      <c r="J236" s="3"/>
      <c r="K236" s="3"/>
      <c r="L236" s="3"/>
      <c r="M236" s="3"/>
      <c r="O236" s="17"/>
      <c r="P236" s="3"/>
      <c r="Q236" s="18"/>
      <c r="R236" s="3"/>
      <c r="S236" s="3"/>
      <c r="T236" s="17"/>
      <c r="U236" s="3"/>
      <c r="V236" s="3"/>
      <c r="W236" s="3"/>
      <c r="X236" s="3"/>
      <c r="Y236" s="26"/>
      <c r="Z236" s="27"/>
      <c r="AA236" s="26"/>
      <c r="AB236" s="28"/>
      <c r="AC236" s="26"/>
      <c r="AD236" s="26"/>
      <c r="AE236" s="27"/>
      <c r="AF236" s="3"/>
      <c r="AG236" s="3"/>
      <c r="AI236" s="26"/>
      <c r="AL236" s="62" t="s">
        <v>1735</v>
      </c>
      <c r="AM236" s="62" t="s">
        <v>307</v>
      </c>
      <c r="AN236" s="26"/>
      <c r="AO236" s="26"/>
      <c r="AP236" s="26"/>
      <c r="AQ236" s="26"/>
      <c r="BN236" s="61" t="s">
        <v>860</v>
      </c>
      <c r="BO236" s="62" t="s">
        <v>164</v>
      </c>
      <c r="BW236" s="105" t="s">
        <v>56</v>
      </c>
      <c r="BX236" s="129" t="s">
        <v>892</v>
      </c>
      <c r="CP236" s="262" t="s">
        <v>1424</v>
      </c>
      <c r="CQ236" s="263" t="str">
        <f t="shared" si="95"/>
        <v>02. Brązowy 8017</v>
      </c>
      <c r="DL236" s="7"/>
      <c r="DM236" s="166" t="s">
        <v>1514</v>
      </c>
      <c r="DN236" s="166">
        <f t="shared" si="90"/>
        <v>0</v>
      </c>
    </row>
    <row r="237" spans="1:118">
      <c r="A237" s="17"/>
      <c r="B237" s="18"/>
      <c r="C237" s="3"/>
      <c r="D237" s="3"/>
      <c r="E237" s="18"/>
      <c r="F237" s="3"/>
      <c r="G237" s="3"/>
      <c r="H237" s="17"/>
      <c r="I237" s="3"/>
      <c r="J237" s="3"/>
      <c r="K237" s="3"/>
      <c r="L237" s="3"/>
      <c r="M237" s="3"/>
      <c r="O237" s="17"/>
      <c r="P237" s="3"/>
      <c r="Q237" s="18"/>
      <c r="R237" s="3"/>
      <c r="S237" s="3"/>
      <c r="T237" s="17"/>
      <c r="U237" s="3"/>
      <c r="V237" s="3"/>
      <c r="W237" s="3"/>
      <c r="X237" s="3"/>
      <c r="Y237" s="26"/>
      <c r="Z237" s="27"/>
      <c r="AA237" s="26"/>
      <c r="AB237" s="28"/>
      <c r="AC237" s="26"/>
      <c r="AD237" s="26"/>
      <c r="AE237" s="27"/>
      <c r="AF237" s="3"/>
      <c r="AG237" s="3"/>
      <c r="AI237" s="26"/>
      <c r="AL237" s="62" t="s">
        <v>1736</v>
      </c>
      <c r="AM237" s="62" t="s">
        <v>307</v>
      </c>
      <c r="AN237" s="26"/>
      <c r="AO237" s="26"/>
      <c r="AP237" s="26"/>
      <c r="AQ237" s="26"/>
      <c r="BN237" s="61" t="s">
        <v>860</v>
      </c>
      <c r="BO237" s="62" t="s">
        <v>165</v>
      </c>
      <c r="BW237" s="105" t="s">
        <v>56</v>
      </c>
      <c r="BX237" s="129" t="s">
        <v>891</v>
      </c>
      <c r="CP237" s="262" t="s">
        <v>1424</v>
      </c>
      <c r="CQ237" s="263" t="str">
        <f t="shared" si="95"/>
        <v>03. Grafitowy 7024</v>
      </c>
      <c r="DL237" s="7"/>
      <c r="DM237" s="62" t="s">
        <v>1806</v>
      </c>
      <c r="DN237" s="166">
        <f t="shared" si="90"/>
        <v>0</v>
      </c>
    </row>
    <row r="238" spans="1:118">
      <c r="A238" s="17"/>
      <c r="B238" s="18"/>
      <c r="C238" s="3"/>
      <c r="D238" s="3"/>
      <c r="E238" s="18"/>
      <c r="F238" s="3"/>
      <c r="G238" s="3"/>
      <c r="H238" s="17"/>
      <c r="I238" s="3"/>
      <c r="J238" s="3"/>
      <c r="K238" s="3"/>
      <c r="L238" s="3"/>
      <c r="M238" s="3"/>
      <c r="O238" s="17"/>
      <c r="P238" s="3"/>
      <c r="Q238" s="18"/>
      <c r="R238" s="3"/>
      <c r="S238" s="3"/>
      <c r="T238" s="17"/>
      <c r="U238" s="3"/>
      <c r="V238" s="3"/>
      <c r="W238" s="3"/>
      <c r="X238" s="3"/>
      <c r="Y238" s="26"/>
      <c r="Z238" s="27"/>
      <c r="AA238" s="26"/>
      <c r="AB238" s="28"/>
      <c r="AC238" s="26"/>
      <c r="AD238" s="26"/>
      <c r="AE238" s="27"/>
      <c r="AF238" s="3"/>
      <c r="AG238" s="3"/>
      <c r="AI238" s="26"/>
      <c r="AL238" s="62" t="s">
        <v>1737</v>
      </c>
      <c r="AM238" s="62" t="s">
        <v>307</v>
      </c>
      <c r="AN238" s="26"/>
      <c r="AO238" s="26"/>
      <c r="AP238" s="26"/>
      <c r="AQ238" s="26"/>
      <c r="BN238" s="61" t="s">
        <v>860</v>
      </c>
      <c r="BO238" s="62" t="s">
        <v>166</v>
      </c>
      <c r="BW238" s="105" t="s">
        <v>56</v>
      </c>
      <c r="BX238" s="129" t="s">
        <v>890</v>
      </c>
      <c r="CP238" s="262" t="s">
        <v>1424</v>
      </c>
      <c r="CQ238" s="263" t="str">
        <f t="shared" si="95"/>
        <v>04. Czerwony 3009</v>
      </c>
      <c r="DL238" s="7"/>
      <c r="DM238" s="62" t="s">
        <v>1807</v>
      </c>
      <c r="DN238" s="166">
        <f t="shared" si="90"/>
        <v>0</v>
      </c>
    </row>
    <row r="239" spans="1:118">
      <c r="A239" s="17"/>
      <c r="B239" s="18"/>
      <c r="C239" s="3"/>
      <c r="D239" s="3"/>
      <c r="E239" s="18"/>
      <c r="F239" s="3"/>
      <c r="G239" s="3"/>
      <c r="H239" s="17"/>
      <c r="I239" s="3"/>
      <c r="J239" s="3"/>
      <c r="K239" s="3"/>
      <c r="L239" s="3"/>
      <c r="M239" s="3"/>
      <c r="O239" s="17"/>
      <c r="P239" s="3"/>
      <c r="Q239" s="18"/>
      <c r="R239" s="3"/>
      <c r="S239" s="3"/>
      <c r="T239" s="17"/>
      <c r="U239" s="3"/>
      <c r="V239" s="3"/>
      <c r="W239" s="3"/>
      <c r="X239" s="3"/>
      <c r="Y239" s="26"/>
      <c r="Z239" s="27"/>
      <c r="AA239" s="26"/>
      <c r="AB239" s="28"/>
      <c r="AC239" s="26"/>
      <c r="AD239" s="26"/>
      <c r="AE239" s="27"/>
      <c r="AF239" s="3"/>
      <c r="AG239" s="3"/>
      <c r="AI239" s="26"/>
      <c r="AL239" s="62" t="s">
        <v>1738</v>
      </c>
      <c r="AM239" s="62" t="s">
        <v>307</v>
      </c>
      <c r="AN239" s="26"/>
      <c r="AO239" s="26"/>
      <c r="AP239" s="26"/>
      <c r="AQ239" s="26"/>
      <c r="BW239" s="105" t="s">
        <v>56</v>
      </c>
      <c r="BX239" s="129" t="s">
        <v>889</v>
      </c>
      <c r="CP239" s="262" t="s">
        <v>1424</v>
      </c>
      <c r="CQ239" s="263" t="str">
        <f t="shared" si="95"/>
        <v>05. Zielony 6020</v>
      </c>
      <c r="DL239" s="7"/>
      <c r="DM239" s="62" t="s">
        <v>1811</v>
      </c>
      <c r="DN239" s="166">
        <f t="shared" si="90"/>
        <v>0</v>
      </c>
    </row>
    <row r="240" spans="1:118">
      <c r="A240" s="17"/>
      <c r="B240" s="18"/>
      <c r="C240" s="3"/>
      <c r="D240" s="3"/>
      <c r="E240" s="18"/>
      <c r="F240" s="3"/>
      <c r="G240" s="3"/>
      <c r="H240" s="17"/>
      <c r="I240" s="3"/>
      <c r="J240" s="3"/>
      <c r="K240" s="3"/>
      <c r="L240" s="3"/>
      <c r="M240" s="3"/>
      <c r="O240" s="17"/>
      <c r="P240" s="3"/>
      <c r="Q240" s="18"/>
      <c r="R240" s="3"/>
      <c r="S240" s="3"/>
      <c r="T240" s="17"/>
      <c r="U240" s="3"/>
      <c r="V240" s="3"/>
      <c r="W240" s="3"/>
      <c r="X240" s="3"/>
      <c r="Y240" s="26"/>
      <c r="Z240" s="27"/>
      <c r="AA240" s="26"/>
      <c r="AB240" s="28"/>
      <c r="AC240" s="26"/>
      <c r="AD240" s="26"/>
      <c r="AE240" s="27"/>
      <c r="AF240" s="3"/>
      <c r="AG240" s="3"/>
      <c r="AI240" s="26"/>
      <c r="AL240" s="62" t="s">
        <v>1739</v>
      </c>
      <c r="AM240" s="62" t="s">
        <v>307</v>
      </c>
      <c r="AN240" s="26"/>
      <c r="AO240" s="26"/>
      <c r="AP240" s="26"/>
      <c r="AQ240" s="26"/>
      <c r="BN240" s="61" t="s">
        <v>955</v>
      </c>
      <c r="BO240" s="62" t="s">
        <v>956</v>
      </c>
      <c r="BW240" s="105" t="s">
        <v>56</v>
      </c>
      <c r="BX240" s="129" t="s">
        <v>888</v>
      </c>
      <c r="CP240" s="262" t="s">
        <v>1424</v>
      </c>
      <c r="CQ240" s="263" t="str">
        <f t="shared" si="95"/>
        <v>06. Czarny 9005</v>
      </c>
      <c r="DL240" s="7"/>
      <c r="DM240" s="62" t="s">
        <v>1603</v>
      </c>
      <c r="DN240" s="166">
        <f t="shared" si="90"/>
        <v>0</v>
      </c>
    </row>
    <row r="241" spans="1:118">
      <c r="A241" s="17"/>
      <c r="B241" s="18"/>
      <c r="C241" s="3"/>
      <c r="D241" s="3"/>
      <c r="E241" s="18"/>
      <c r="F241" s="3"/>
      <c r="G241" s="3"/>
      <c r="H241" s="17"/>
      <c r="I241" s="3"/>
      <c r="J241" s="3"/>
      <c r="K241" s="3"/>
      <c r="L241" s="3"/>
      <c r="M241" s="3"/>
      <c r="O241" s="17"/>
      <c r="P241" s="3"/>
      <c r="Q241" s="18"/>
      <c r="R241" s="3"/>
      <c r="S241" s="3"/>
      <c r="T241" s="17"/>
      <c r="U241" s="3"/>
      <c r="V241" s="3"/>
      <c r="W241" s="3"/>
      <c r="X241" s="3"/>
      <c r="Y241" s="26"/>
      <c r="Z241" s="27"/>
      <c r="AA241" s="26"/>
      <c r="AB241" s="28"/>
      <c r="AC241" s="26"/>
      <c r="AD241" s="26"/>
      <c r="AE241" s="27"/>
      <c r="AF241" s="3"/>
      <c r="AG241" s="3"/>
      <c r="AI241" s="26"/>
      <c r="AL241" s="62" t="s">
        <v>1740</v>
      </c>
      <c r="AM241" s="62" t="s">
        <v>307</v>
      </c>
      <c r="AN241" s="26"/>
      <c r="AO241" s="26"/>
      <c r="AP241" s="26"/>
      <c r="AQ241" s="26"/>
      <c r="BN241" s="61" t="s">
        <v>955</v>
      </c>
      <c r="BO241" s="62" t="s">
        <v>957</v>
      </c>
      <c r="BW241" s="105" t="s">
        <v>56</v>
      </c>
      <c r="BX241" s="129" t="s">
        <v>1593</v>
      </c>
      <c r="CP241" s="262" t="s">
        <v>1424</v>
      </c>
      <c r="CQ241" s="263" t="str">
        <f t="shared" si="95"/>
        <v>07. Ceglasty 8004</v>
      </c>
      <c r="DL241" s="7"/>
      <c r="DM241" s="62" t="s">
        <v>1808</v>
      </c>
      <c r="DN241" s="166">
        <f t="shared" si="90"/>
        <v>0</v>
      </c>
    </row>
    <row r="242" spans="1:118">
      <c r="A242" s="17"/>
      <c r="B242" s="18"/>
      <c r="C242" s="3"/>
      <c r="D242" s="3"/>
      <c r="E242" s="18"/>
      <c r="F242" s="3"/>
      <c r="G242" s="3"/>
      <c r="H242" s="17"/>
      <c r="I242" s="3"/>
      <c r="J242" s="3"/>
      <c r="K242" s="3"/>
      <c r="L242" s="3"/>
      <c r="M242" s="3"/>
      <c r="O242" s="17"/>
      <c r="P242" s="3"/>
      <c r="Q242" s="18"/>
      <c r="R242" s="3"/>
      <c r="S242" s="3"/>
      <c r="T242" s="17"/>
      <c r="U242" s="3"/>
      <c r="V242" s="3"/>
      <c r="W242" s="3"/>
      <c r="X242" s="3"/>
      <c r="Y242" s="26"/>
      <c r="Z242" s="27"/>
      <c r="AA242" s="26"/>
      <c r="AB242" s="28"/>
      <c r="AC242" s="26"/>
      <c r="AD242" s="26"/>
      <c r="AE242" s="27"/>
      <c r="AF242" s="3"/>
      <c r="AG242" s="3"/>
      <c r="AI242" s="26"/>
      <c r="AL242" s="62" t="s">
        <v>1741</v>
      </c>
      <c r="AM242" s="62" t="s">
        <v>307</v>
      </c>
      <c r="AN242" s="26"/>
      <c r="AO242" s="26"/>
      <c r="AP242" s="26"/>
      <c r="AQ242" s="26"/>
      <c r="BW242" s="105" t="s">
        <v>56</v>
      </c>
      <c r="BX242" s="129" t="s">
        <v>887</v>
      </c>
      <c r="CP242" s="262" t="s">
        <v>1424</v>
      </c>
      <c r="CQ242" s="263" t="str">
        <f t="shared" si="95"/>
        <v>08. Antracyt 7021</v>
      </c>
      <c r="DL242" s="7"/>
      <c r="DM242" s="62" t="s">
        <v>1809</v>
      </c>
      <c r="DN242" s="166">
        <f t="shared" si="90"/>
        <v>0</v>
      </c>
    </row>
    <row r="243" spans="1:118">
      <c r="A243" s="17"/>
      <c r="B243" s="18"/>
      <c r="C243" s="3"/>
      <c r="D243" s="3"/>
      <c r="E243" s="18"/>
      <c r="F243" s="3"/>
      <c r="G243" s="3"/>
      <c r="H243" s="17"/>
      <c r="I243" s="3"/>
      <c r="J243" s="3"/>
      <c r="K243" s="3"/>
      <c r="L243" s="3"/>
      <c r="M243" s="3"/>
      <c r="O243" s="17"/>
      <c r="P243" s="3"/>
      <c r="Q243" s="18"/>
      <c r="R243" s="3"/>
      <c r="S243" s="3"/>
      <c r="T243" s="17"/>
      <c r="U243" s="3"/>
      <c r="V243" s="3"/>
      <c r="W243" s="3"/>
      <c r="X243" s="3"/>
      <c r="Y243" s="26"/>
      <c r="Z243" s="27"/>
      <c r="AA243" s="26"/>
      <c r="AB243" s="28"/>
      <c r="AC243" s="26"/>
      <c r="AD243" s="26"/>
      <c r="AE243" s="27"/>
      <c r="AF243" s="3"/>
      <c r="AG243" s="3"/>
      <c r="AI243" s="26"/>
      <c r="AL243" s="62" t="s">
        <v>1742</v>
      </c>
      <c r="AM243" s="62" t="s">
        <v>307</v>
      </c>
      <c r="AN243" s="26"/>
      <c r="AO243" s="26"/>
      <c r="AP243" s="26"/>
      <c r="AQ243" s="26"/>
      <c r="BW243" s="105" t="s">
        <v>56</v>
      </c>
      <c r="BX243" s="129" t="s">
        <v>886</v>
      </c>
      <c r="CP243" s="262" t="s">
        <v>1424</v>
      </c>
      <c r="CQ243" s="263" t="str">
        <f>CC16</f>
        <v>10. Brązowy 8019</v>
      </c>
      <c r="DL243" s="7"/>
      <c r="DM243" s="62" t="s">
        <v>1810</v>
      </c>
      <c r="DN243" s="166">
        <f t="shared" si="90"/>
        <v>0</v>
      </c>
    </row>
    <row r="244" spans="1:118">
      <c r="A244" s="17"/>
      <c r="B244" s="18"/>
      <c r="C244" s="3"/>
      <c r="D244" s="3"/>
      <c r="E244" s="18"/>
      <c r="F244" s="3"/>
      <c r="G244" s="3"/>
      <c r="H244" s="17"/>
      <c r="I244" s="3"/>
      <c r="J244" s="3"/>
      <c r="K244" s="3"/>
      <c r="L244" s="3"/>
      <c r="M244" s="3"/>
      <c r="O244" s="17"/>
      <c r="P244" s="3"/>
      <c r="Q244" s="18"/>
      <c r="R244" s="3"/>
      <c r="S244" s="3"/>
      <c r="T244" s="17"/>
      <c r="U244" s="3"/>
      <c r="V244" s="3"/>
      <c r="W244" s="3"/>
      <c r="X244" s="3"/>
      <c r="Y244" s="26"/>
      <c r="Z244" s="27"/>
      <c r="AA244" s="26"/>
      <c r="AB244" s="28"/>
      <c r="AC244" s="26"/>
      <c r="AD244" s="26"/>
      <c r="AE244" s="27"/>
      <c r="AF244" s="3"/>
      <c r="AG244" s="3"/>
      <c r="AI244" s="26"/>
      <c r="AL244" s="62" t="s">
        <v>1743</v>
      </c>
      <c r="AM244" s="62" t="s">
        <v>307</v>
      </c>
      <c r="AN244" s="26"/>
      <c r="AO244" s="26"/>
      <c r="AP244" s="26"/>
      <c r="AQ244" s="26"/>
      <c r="BL244" s="103"/>
      <c r="BW244" s="105" t="s">
        <v>56</v>
      </c>
      <c r="BX244" s="129" t="s">
        <v>885</v>
      </c>
      <c r="CP244" s="262" t="s">
        <v>1424</v>
      </c>
      <c r="CQ244" s="263" t="str">
        <f>CC24</f>
        <v>12. Antracyt 7016</v>
      </c>
      <c r="CR244" s="57"/>
      <c r="DL244" s="7"/>
      <c r="DM244" s="62" t="s">
        <v>1604</v>
      </c>
      <c r="DN244" s="166">
        <f t="shared" si="90"/>
        <v>0</v>
      </c>
    </row>
    <row r="245" spans="1:118">
      <c r="A245" s="17"/>
      <c r="B245" s="18"/>
      <c r="C245" s="3"/>
      <c r="D245" s="3"/>
      <c r="E245" s="18"/>
      <c r="F245" s="3"/>
      <c r="G245" s="3"/>
      <c r="H245" s="17"/>
      <c r="I245" s="3"/>
      <c r="J245" s="3"/>
      <c r="K245" s="3"/>
      <c r="L245" s="3"/>
      <c r="M245" s="3"/>
      <c r="O245" s="17"/>
      <c r="P245" s="3"/>
      <c r="Q245" s="18"/>
      <c r="R245" s="3"/>
      <c r="S245" s="3"/>
      <c r="T245" s="17"/>
      <c r="U245" s="3"/>
      <c r="V245" s="3"/>
      <c r="W245" s="3"/>
      <c r="X245" s="3"/>
      <c r="Y245" s="26"/>
      <c r="Z245" s="27"/>
      <c r="AA245" s="26"/>
      <c r="AB245" s="28"/>
      <c r="AC245" s="26"/>
      <c r="AD245" s="26"/>
      <c r="AE245" s="27"/>
      <c r="AF245" s="3"/>
      <c r="AG245" s="3"/>
      <c r="AI245" s="26"/>
      <c r="AL245" s="62" t="s">
        <v>1744</v>
      </c>
      <c r="AM245" s="62" t="s">
        <v>307</v>
      </c>
      <c r="AN245" s="26"/>
      <c r="AO245" s="26"/>
      <c r="AP245" s="26"/>
      <c r="AQ245" s="26"/>
      <c r="BW245" s="105" t="s">
        <v>56</v>
      </c>
      <c r="BX245" s="157" t="s">
        <v>1164</v>
      </c>
      <c r="DL245" s="7"/>
      <c r="DM245" s="62" t="s">
        <v>1875</v>
      </c>
      <c r="DN245" s="166">
        <f t="shared" si="90"/>
        <v>0</v>
      </c>
    </row>
    <row r="246" spans="1:118">
      <c r="A246" s="17"/>
      <c r="B246" s="18"/>
      <c r="C246" s="3"/>
      <c r="D246" s="3"/>
      <c r="E246" s="18"/>
      <c r="F246" s="3"/>
      <c r="G246" s="3"/>
      <c r="H246" s="17"/>
      <c r="I246" s="3"/>
      <c r="J246" s="3"/>
      <c r="K246" s="3"/>
      <c r="L246" s="3"/>
      <c r="M246" s="3"/>
      <c r="O246" s="17"/>
      <c r="P246" s="3"/>
      <c r="Q246" s="18"/>
      <c r="R246" s="3"/>
      <c r="S246" s="3"/>
      <c r="T246" s="17"/>
      <c r="U246" s="3"/>
      <c r="V246" s="3"/>
      <c r="W246" s="3"/>
      <c r="X246" s="3"/>
      <c r="Y246" s="26"/>
      <c r="Z246" s="27"/>
      <c r="AA246" s="26"/>
      <c r="AB246" s="28"/>
      <c r="AC246" s="26"/>
      <c r="AD246" s="26"/>
      <c r="AE246" s="27"/>
      <c r="AF246" s="3"/>
      <c r="AG246" s="3"/>
      <c r="AI246" s="26"/>
      <c r="AL246" s="62" t="s">
        <v>1745</v>
      </c>
      <c r="AM246" s="62" t="s">
        <v>307</v>
      </c>
      <c r="AN246" s="26"/>
      <c r="AO246" s="26"/>
      <c r="AP246" s="26"/>
      <c r="AQ246" s="26"/>
      <c r="BN246" s="63" t="s">
        <v>861</v>
      </c>
      <c r="BW246" s="105" t="s">
        <v>56</v>
      </c>
      <c r="BX246" s="157" t="s">
        <v>1165</v>
      </c>
      <c r="CO246" s="300" t="s">
        <v>1541</v>
      </c>
      <c r="CP246" s="299" t="s">
        <v>1534</v>
      </c>
      <c r="CQ246" s="300" t="s">
        <v>797</v>
      </c>
      <c r="DL246" s="7"/>
      <c r="DM246" s="62" t="s">
        <v>1876</v>
      </c>
      <c r="DN246" s="166">
        <f t="shared" si="90"/>
        <v>0</v>
      </c>
    </row>
    <row r="247" spans="1:118" ht="15">
      <c r="A247" s="17"/>
      <c r="B247" s="18"/>
      <c r="C247" s="3"/>
      <c r="D247" s="3"/>
      <c r="E247" s="18"/>
      <c r="F247" s="3"/>
      <c r="G247" s="3"/>
      <c r="H247" s="17"/>
      <c r="I247" s="3"/>
      <c r="J247" s="3"/>
      <c r="K247" s="3"/>
      <c r="L247" s="3"/>
      <c r="M247" s="3"/>
      <c r="O247" s="17"/>
      <c r="P247" s="3"/>
      <c r="Q247" s="18"/>
      <c r="R247" s="3"/>
      <c r="S247" s="3"/>
      <c r="T247" s="17"/>
      <c r="U247" s="3"/>
      <c r="V247" s="3"/>
      <c r="W247" s="3"/>
      <c r="X247" s="3"/>
      <c r="Y247" s="26"/>
      <c r="Z247" s="27"/>
      <c r="AA247" s="26"/>
      <c r="AB247" s="28"/>
      <c r="AC247" s="26"/>
      <c r="AD247" s="26"/>
      <c r="AE247" s="27"/>
      <c r="AF247" s="3"/>
      <c r="AG247" s="3"/>
      <c r="AI247" s="26"/>
      <c r="AL247" s="62" t="s">
        <v>1746</v>
      </c>
      <c r="AM247" s="62" t="s">
        <v>307</v>
      </c>
      <c r="AN247" s="26"/>
      <c r="AO247" s="26"/>
      <c r="AP247" s="26"/>
      <c r="AQ247" s="26"/>
      <c r="BN247" s="63" t="s">
        <v>861</v>
      </c>
      <c r="BO247" s="126" t="s">
        <v>862</v>
      </c>
      <c r="BW247" s="105" t="s">
        <v>56</v>
      </c>
      <c r="BX247" s="178" t="s">
        <v>1349</v>
      </c>
      <c r="CP247" s="299" t="s">
        <v>1534</v>
      </c>
      <c r="CQ247" s="300" t="s">
        <v>798</v>
      </c>
      <c r="CR247" s="57"/>
      <c r="DL247" s="7"/>
      <c r="DM247" s="62" t="s">
        <v>1877</v>
      </c>
      <c r="DN247" s="166">
        <f t="shared" si="90"/>
        <v>0</v>
      </c>
    </row>
    <row r="248" spans="1:118" ht="15">
      <c r="A248" s="17"/>
      <c r="B248" s="18"/>
      <c r="C248" s="3"/>
      <c r="D248" s="3"/>
      <c r="E248" s="18"/>
      <c r="F248" s="3"/>
      <c r="G248" s="3"/>
      <c r="H248" s="17"/>
      <c r="I248" s="3"/>
      <c r="J248" s="3"/>
      <c r="K248" s="3"/>
      <c r="L248" s="3"/>
      <c r="M248" s="3"/>
      <c r="O248" s="17"/>
      <c r="P248" s="3"/>
      <c r="Q248" s="18"/>
      <c r="R248" s="3"/>
      <c r="S248" s="3"/>
      <c r="T248" s="17"/>
      <c r="U248" s="3"/>
      <c r="V248" s="3"/>
      <c r="W248" s="3"/>
      <c r="X248" s="3"/>
      <c r="Y248" s="26"/>
      <c r="Z248" s="27"/>
      <c r="AA248" s="26"/>
      <c r="AB248" s="28"/>
      <c r="AC248" s="26"/>
      <c r="AD248" s="26"/>
      <c r="AE248" s="27"/>
      <c r="AF248" s="3"/>
      <c r="AG248" s="3"/>
      <c r="AI248" s="26"/>
      <c r="AN248" s="26"/>
      <c r="AO248" s="26"/>
      <c r="AP248" s="26"/>
      <c r="AQ248" s="26"/>
      <c r="BN248" s="63" t="s">
        <v>861</v>
      </c>
      <c r="BO248" s="127"/>
      <c r="BW248" s="105" t="s">
        <v>56</v>
      </c>
      <c r="BX248" s="178" t="s">
        <v>1350</v>
      </c>
      <c r="CP248" s="299" t="s">
        <v>1534</v>
      </c>
      <c r="CQ248" s="300" t="s">
        <v>799</v>
      </c>
      <c r="DL248" s="7"/>
      <c r="DM248" s="62" t="s">
        <v>1834</v>
      </c>
      <c r="DN248" s="166">
        <f t="shared" si="90"/>
        <v>0</v>
      </c>
    </row>
    <row r="249" spans="1:118">
      <c r="A249" s="17"/>
      <c r="B249" s="18"/>
      <c r="C249" s="3"/>
      <c r="D249" s="3"/>
      <c r="E249" s="18"/>
      <c r="F249" s="3"/>
      <c r="G249" s="3"/>
      <c r="H249" s="17"/>
      <c r="I249" s="3"/>
      <c r="J249" s="3"/>
      <c r="K249" s="3"/>
      <c r="L249" s="3"/>
      <c r="M249" s="3"/>
      <c r="O249" s="17"/>
      <c r="P249" s="3"/>
      <c r="Q249" s="18"/>
      <c r="R249" s="3"/>
      <c r="S249" s="3"/>
      <c r="T249" s="17"/>
      <c r="U249" s="3"/>
      <c r="V249" s="3"/>
      <c r="W249" s="3"/>
      <c r="X249" s="3"/>
      <c r="Y249" s="26"/>
      <c r="Z249" s="27"/>
      <c r="AA249" s="26"/>
      <c r="AB249" s="28"/>
      <c r="AC249" s="26"/>
      <c r="AD249" s="26"/>
      <c r="AE249" s="27"/>
      <c r="AF249" s="3"/>
      <c r="AG249" s="3"/>
      <c r="AI249" s="26"/>
      <c r="AN249" s="26"/>
      <c r="AO249" s="26"/>
      <c r="AP249" s="26"/>
      <c r="AQ249" s="26"/>
      <c r="BN249" s="63" t="s">
        <v>861</v>
      </c>
      <c r="BO249" s="62" t="s">
        <v>987</v>
      </c>
      <c r="CP249" s="299" t="s">
        <v>1534</v>
      </c>
      <c r="CQ249" s="300" t="s">
        <v>800</v>
      </c>
      <c r="DL249" s="7"/>
      <c r="DM249" s="62" t="s">
        <v>1878</v>
      </c>
      <c r="DN249" s="166">
        <f t="shared" si="90"/>
        <v>0</v>
      </c>
    </row>
    <row r="250" spans="1:118">
      <c r="A250" s="17"/>
      <c r="B250" s="18"/>
      <c r="C250" s="3"/>
      <c r="D250" s="3"/>
      <c r="E250" s="18"/>
      <c r="F250" s="3"/>
      <c r="G250" s="3"/>
      <c r="H250" s="17"/>
      <c r="I250" s="3"/>
      <c r="J250" s="3"/>
      <c r="K250" s="3"/>
      <c r="L250" s="3"/>
      <c r="M250" s="3"/>
      <c r="O250" s="17"/>
      <c r="P250" s="3"/>
      <c r="Q250" s="18"/>
      <c r="R250" s="3"/>
      <c r="S250" s="3"/>
      <c r="T250" s="17"/>
      <c r="U250" s="3"/>
      <c r="V250" s="3"/>
      <c r="W250" s="3"/>
      <c r="X250" s="3"/>
      <c r="Y250" s="26"/>
      <c r="Z250" s="27"/>
      <c r="AA250" s="26"/>
      <c r="AB250" s="28"/>
      <c r="AC250" s="26"/>
      <c r="AD250" s="26"/>
      <c r="AE250" s="27"/>
      <c r="AF250" s="3"/>
      <c r="AG250" s="3"/>
      <c r="AI250" s="26"/>
      <c r="AL250" s="62" t="s">
        <v>1761</v>
      </c>
      <c r="AM250" s="62" t="s">
        <v>307</v>
      </c>
      <c r="AN250" s="26"/>
      <c r="AO250" s="26"/>
      <c r="AP250" s="26"/>
      <c r="AQ250" s="26"/>
      <c r="BN250" s="63" t="s">
        <v>861</v>
      </c>
      <c r="BO250" s="62" t="s">
        <v>159</v>
      </c>
      <c r="BW250" s="107" t="s">
        <v>78</v>
      </c>
      <c r="BX250" s="222" t="s">
        <v>878</v>
      </c>
      <c r="CP250" s="299" t="s">
        <v>1534</v>
      </c>
      <c r="CQ250" s="300" t="s">
        <v>801</v>
      </c>
      <c r="DL250" s="7"/>
      <c r="DM250" s="62" t="s">
        <v>1879</v>
      </c>
      <c r="DN250" s="166">
        <f t="shared" si="90"/>
        <v>0</v>
      </c>
    </row>
    <row r="251" spans="1:118">
      <c r="A251" s="17"/>
      <c r="B251" s="18"/>
      <c r="C251" s="3"/>
      <c r="D251" s="3"/>
      <c r="E251" s="18"/>
      <c r="F251" s="3"/>
      <c r="G251" s="3"/>
      <c r="H251" s="17"/>
      <c r="I251" s="3"/>
      <c r="J251" s="3"/>
      <c r="K251" s="3"/>
      <c r="L251" s="3"/>
      <c r="M251" s="3"/>
      <c r="O251" s="17"/>
      <c r="P251" s="3"/>
      <c r="Q251" s="18"/>
      <c r="R251" s="3"/>
      <c r="S251" s="3"/>
      <c r="T251" s="17"/>
      <c r="U251" s="3"/>
      <c r="V251" s="3"/>
      <c r="W251" s="3"/>
      <c r="X251" s="3"/>
      <c r="Y251" s="26"/>
      <c r="Z251" s="27"/>
      <c r="AA251" s="26"/>
      <c r="AB251" s="28"/>
      <c r="AC251" s="26"/>
      <c r="AD251" s="26"/>
      <c r="AE251" s="27"/>
      <c r="AF251" s="3"/>
      <c r="AG251" s="3"/>
      <c r="AI251" s="26"/>
      <c r="AL251" s="62" t="s">
        <v>1762</v>
      </c>
      <c r="AM251" s="62" t="s">
        <v>307</v>
      </c>
      <c r="AN251" s="26"/>
      <c r="AO251" s="26"/>
      <c r="AP251" s="26"/>
      <c r="AQ251" s="26"/>
      <c r="BN251" s="63" t="s">
        <v>861</v>
      </c>
      <c r="BW251" s="107" t="s">
        <v>78</v>
      </c>
      <c r="BX251" s="178" t="s">
        <v>879</v>
      </c>
      <c r="CP251" s="299" t="s">
        <v>1534</v>
      </c>
      <c r="CQ251" s="300" t="s">
        <v>802</v>
      </c>
      <c r="CR251" s="57"/>
      <c r="DL251" s="7"/>
      <c r="DM251" s="62" t="s">
        <v>1880</v>
      </c>
      <c r="DN251" s="166">
        <f t="shared" si="90"/>
        <v>0</v>
      </c>
    </row>
    <row r="252" spans="1:118" ht="15">
      <c r="A252" s="17"/>
      <c r="B252" s="18"/>
      <c r="C252" s="3"/>
      <c r="D252" s="3"/>
      <c r="E252" s="18"/>
      <c r="F252" s="3"/>
      <c r="G252" s="3"/>
      <c r="H252" s="17"/>
      <c r="I252" s="3"/>
      <c r="J252" s="3"/>
      <c r="K252" s="3"/>
      <c r="L252" s="3"/>
      <c r="M252" s="3"/>
      <c r="O252" s="17"/>
      <c r="P252" s="3"/>
      <c r="Q252" s="18"/>
      <c r="R252" s="3"/>
      <c r="S252" s="3"/>
      <c r="T252" s="17"/>
      <c r="U252" s="3"/>
      <c r="V252" s="3"/>
      <c r="W252" s="3"/>
      <c r="X252" s="3"/>
      <c r="Y252" s="26"/>
      <c r="Z252" s="27"/>
      <c r="AA252" s="26"/>
      <c r="AB252" s="28"/>
      <c r="AC252" s="26"/>
      <c r="AD252" s="26"/>
      <c r="AE252" s="27"/>
      <c r="AF252" s="3"/>
      <c r="AG252" s="3"/>
      <c r="AI252" s="26"/>
      <c r="AL252" s="62" t="s">
        <v>1763</v>
      </c>
      <c r="AM252" s="62" t="s">
        <v>307</v>
      </c>
      <c r="AN252" s="26"/>
      <c r="AO252" s="26"/>
      <c r="AP252" s="26"/>
      <c r="AQ252" s="26"/>
      <c r="BN252" s="63" t="s">
        <v>861</v>
      </c>
      <c r="BO252" s="126" t="s">
        <v>863</v>
      </c>
      <c r="BW252" s="107" t="s">
        <v>78</v>
      </c>
      <c r="BX252" s="178" t="s">
        <v>880</v>
      </c>
      <c r="CP252" s="299" t="s">
        <v>1534</v>
      </c>
      <c r="CQ252" s="300" t="s">
        <v>803</v>
      </c>
      <c r="DL252" s="7"/>
      <c r="DM252" s="62" t="s">
        <v>1881</v>
      </c>
      <c r="DN252" s="166">
        <f t="shared" si="90"/>
        <v>0</v>
      </c>
    </row>
    <row r="253" spans="1:118" ht="15">
      <c r="A253" s="17"/>
      <c r="B253" s="18"/>
      <c r="C253" s="3"/>
      <c r="D253" s="3"/>
      <c r="E253" s="18"/>
      <c r="F253" s="3"/>
      <c r="G253" s="3"/>
      <c r="H253" s="17"/>
      <c r="I253" s="3"/>
      <c r="J253" s="3"/>
      <c r="K253" s="3"/>
      <c r="L253" s="3"/>
      <c r="M253" s="3"/>
      <c r="O253" s="17"/>
      <c r="P253" s="3"/>
      <c r="Q253" s="18"/>
      <c r="R253" s="3"/>
      <c r="S253" s="3"/>
      <c r="T253" s="17"/>
      <c r="U253" s="3"/>
      <c r="V253" s="3"/>
      <c r="W253" s="3"/>
      <c r="X253" s="3"/>
      <c r="Y253" s="26"/>
      <c r="Z253" s="27"/>
      <c r="AA253" s="26"/>
      <c r="AB253" s="28"/>
      <c r="AC253" s="26"/>
      <c r="AD253" s="26"/>
      <c r="AE253" s="27"/>
      <c r="AF253" s="3"/>
      <c r="AG253" s="3"/>
      <c r="AI253" s="26"/>
      <c r="AL253" s="62" t="s">
        <v>1764</v>
      </c>
      <c r="AM253" s="62" t="s">
        <v>307</v>
      </c>
      <c r="AN253" s="26"/>
      <c r="AO253" s="26"/>
      <c r="AP253" s="26"/>
      <c r="AQ253" s="26"/>
      <c r="BN253" s="63" t="s">
        <v>861</v>
      </c>
      <c r="BO253" s="127"/>
      <c r="BW253" s="107" t="s">
        <v>78</v>
      </c>
      <c r="BX253" s="178" t="s">
        <v>881</v>
      </c>
      <c r="CP253" s="299" t="s">
        <v>1534</v>
      </c>
      <c r="CQ253" s="301" t="s">
        <v>804</v>
      </c>
      <c r="DL253" s="7"/>
      <c r="DM253" s="166"/>
      <c r="DN253" s="166"/>
    </row>
    <row r="254" spans="1:118">
      <c r="A254" s="17"/>
      <c r="B254" s="18"/>
      <c r="C254" s="3"/>
      <c r="D254" s="3"/>
      <c r="E254" s="18"/>
      <c r="F254" s="3"/>
      <c r="G254" s="3"/>
      <c r="H254" s="17"/>
      <c r="I254" s="3"/>
      <c r="J254" s="3"/>
      <c r="K254" s="3"/>
      <c r="L254" s="3"/>
      <c r="M254" s="3"/>
      <c r="O254" s="17"/>
      <c r="P254" s="3"/>
      <c r="Q254" s="18"/>
      <c r="R254" s="3"/>
      <c r="S254" s="3"/>
      <c r="T254" s="17"/>
      <c r="U254" s="3"/>
      <c r="V254" s="3"/>
      <c r="W254" s="3"/>
      <c r="X254" s="3"/>
      <c r="Y254" s="26"/>
      <c r="Z254" s="27"/>
      <c r="AA254" s="26"/>
      <c r="AB254" s="28"/>
      <c r="AC254" s="26"/>
      <c r="AD254" s="26"/>
      <c r="AE254" s="27"/>
      <c r="AF254" s="3"/>
      <c r="AG254" s="3"/>
      <c r="AI254" s="26"/>
      <c r="AL254" s="62" t="s">
        <v>1765</v>
      </c>
      <c r="AM254" s="62" t="s">
        <v>307</v>
      </c>
      <c r="AN254" s="26"/>
      <c r="AO254" s="26"/>
      <c r="AP254" s="26"/>
      <c r="AQ254" s="26"/>
      <c r="BN254" s="63" t="s">
        <v>861</v>
      </c>
      <c r="BO254" s="62" t="s">
        <v>988</v>
      </c>
      <c r="BW254" s="108" t="s">
        <v>78</v>
      </c>
      <c r="BX254" s="178" t="s">
        <v>883</v>
      </c>
      <c r="CP254" s="302"/>
      <c r="CQ254" s="303"/>
      <c r="DL254" s="7"/>
      <c r="DM254" s="166"/>
      <c r="DN254" s="166"/>
    </row>
    <row r="255" spans="1:118">
      <c r="A255" s="17"/>
      <c r="B255" s="18"/>
      <c r="C255" s="3"/>
      <c r="D255" s="3"/>
      <c r="E255" s="18"/>
      <c r="F255" s="3"/>
      <c r="G255" s="3"/>
      <c r="H255" s="17"/>
      <c r="I255" s="3"/>
      <c r="J255" s="3"/>
      <c r="K255" s="3"/>
      <c r="L255" s="3"/>
      <c r="M255" s="3"/>
      <c r="O255" s="17"/>
      <c r="P255" s="3"/>
      <c r="Q255" s="18"/>
      <c r="R255" s="3"/>
      <c r="S255" s="3"/>
      <c r="T255" s="17"/>
      <c r="U255" s="3"/>
      <c r="V255" s="3"/>
      <c r="W255" s="3"/>
      <c r="X255" s="3"/>
      <c r="Y255" s="26"/>
      <c r="Z255" s="27"/>
      <c r="AA255" s="26"/>
      <c r="AB255" s="28"/>
      <c r="AC255" s="26"/>
      <c r="AD255" s="26"/>
      <c r="AE255" s="27"/>
      <c r="AF255" s="3"/>
      <c r="AG255" s="3"/>
      <c r="AI255" s="26"/>
      <c r="AL255" s="62" t="s">
        <v>1766</v>
      </c>
      <c r="AM255" s="62" t="s">
        <v>307</v>
      </c>
      <c r="AN255" s="26"/>
      <c r="AO255" s="26"/>
      <c r="AP255" s="26"/>
      <c r="AQ255" s="26"/>
      <c r="BN255" s="63" t="s">
        <v>861</v>
      </c>
      <c r="BO255" s="62" t="s">
        <v>1182</v>
      </c>
      <c r="BW255" s="107" t="s">
        <v>78</v>
      </c>
      <c r="BX255" s="178" t="s">
        <v>884</v>
      </c>
      <c r="CP255" s="299" t="s">
        <v>1535</v>
      </c>
      <c r="CQ255" s="300" t="s">
        <v>797</v>
      </c>
      <c r="DL255" s="7"/>
      <c r="DM255" s="166"/>
      <c r="DN255" s="166"/>
    </row>
    <row r="256" spans="1:118">
      <c r="A256" s="17"/>
      <c r="B256" s="18"/>
      <c r="C256" s="3"/>
      <c r="D256" s="3"/>
      <c r="E256" s="18"/>
      <c r="F256" s="3"/>
      <c r="G256" s="3"/>
      <c r="H256" s="17"/>
      <c r="I256" s="3"/>
      <c r="J256" s="3"/>
      <c r="K256" s="3"/>
      <c r="L256" s="3"/>
      <c r="M256" s="3"/>
      <c r="O256" s="17"/>
      <c r="P256" s="3"/>
      <c r="Q256" s="18"/>
      <c r="R256" s="3"/>
      <c r="S256" s="3"/>
      <c r="T256" s="17"/>
      <c r="U256" s="3"/>
      <c r="V256" s="3"/>
      <c r="W256" s="3"/>
      <c r="X256" s="3"/>
      <c r="Y256" s="26"/>
      <c r="Z256" s="27"/>
      <c r="AA256" s="26"/>
      <c r="AB256" s="28"/>
      <c r="AC256" s="26"/>
      <c r="AD256" s="26"/>
      <c r="AE256" s="27"/>
      <c r="AF256" s="3"/>
      <c r="AG256" s="3"/>
      <c r="AI256" s="26"/>
      <c r="AL256" s="62" t="s">
        <v>1767</v>
      </c>
      <c r="AM256" s="62" t="s">
        <v>307</v>
      </c>
      <c r="AN256" s="26"/>
      <c r="AO256" s="26"/>
      <c r="AP256" s="26"/>
      <c r="AQ256" s="26"/>
      <c r="BN256" s="63"/>
      <c r="BW256" s="107" t="s">
        <v>78</v>
      </c>
      <c r="BX256" s="178" t="s">
        <v>896</v>
      </c>
      <c r="CP256" s="299" t="s">
        <v>1535</v>
      </c>
      <c r="CQ256" s="300" t="s">
        <v>798</v>
      </c>
      <c r="CR256" s="57"/>
      <c r="DL256" s="7"/>
      <c r="DM256" s="166"/>
      <c r="DN256" s="166"/>
    </row>
    <row r="257" spans="1:118">
      <c r="A257" s="17"/>
      <c r="B257" s="18"/>
      <c r="C257" s="3"/>
      <c r="D257" s="3"/>
      <c r="E257" s="18"/>
      <c r="F257" s="3"/>
      <c r="G257" s="3"/>
      <c r="H257" s="17"/>
      <c r="I257" s="3"/>
      <c r="J257" s="3"/>
      <c r="K257" s="3"/>
      <c r="L257" s="3"/>
      <c r="M257" s="3"/>
      <c r="O257" s="17"/>
      <c r="P257" s="3"/>
      <c r="Q257" s="18"/>
      <c r="R257" s="3"/>
      <c r="S257" s="3"/>
      <c r="T257" s="17"/>
      <c r="U257" s="3"/>
      <c r="V257" s="3"/>
      <c r="W257" s="3"/>
      <c r="X257" s="3"/>
      <c r="Y257" s="26"/>
      <c r="Z257" s="27"/>
      <c r="AA257" s="26"/>
      <c r="AB257" s="28"/>
      <c r="AC257" s="26"/>
      <c r="AD257" s="26"/>
      <c r="AE257" s="27"/>
      <c r="AF257" s="3"/>
      <c r="AG257" s="3"/>
      <c r="AI257" s="26"/>
      <c r="AL257" s="62" t="s">
        <v>1768</v>
      </c>
      <c r="AM257" s="62" t="s">
        <v>307</v>
      </c>
      <c r="AN257" s="26"/>
      <c r="AO257" s="26"/>
      <c r="AP257" s="26"/>
      <c r="AQ257" s="26"/>
      <c r="BN257" s="63" t="s">
        <v>861</v>
      </c>
      <c r="BW257" s="107" t="s">
        <v>78</v>
      </c>
      <c r="BX257" s="178" t="s">
        <v>895</v>
      </c>
      <c r="CP257" s="299" t="s">
        <v>1535</v>
      </c>
      <c r="CQ257" s="300" t="s">
        <v>799</v>
      </c>
      <c r="DL257" s="7"/>
      <c r="DM257" s="166"/>
      <c r="DN257" s="166"/>
    </row>
    <row r="258" spans="1:118" ht="15">
      <c r="A258" s="17"/>
      <c r="B258" s="18"/>
      <c r="C258" s="3"/>
      <c r="D258" s="3"/>
      <c r="E258" s="18"/>
      <c r="F258" s="3"/>
      <c r="G258" s="3"/>
      <c r="H258" s="17"/>
      <c r="I258" s="3"/>
      <c r="J258" s="3"/>
      <c r="K258" s="3"/>
      <c r="L258" s="3"/>
      <c r="M258" s="3"/>
      <c r="O258" s="17"/>
      <c r="P258" s="3"/>
      <c r="Q258" s="18"/>
      <c r="R258" s="3"/>
      <c r="S258" s="3"/>
      <c r="T258" s="17"/>
      <c r="U258" s="3"/>
      <c r="V258" s="3"/>
      <c r="W258" s="3"/>
      <c r="X258" s="3"/>
      <c r="Y258" s="26"/>
      <c r="Z258" s="27"/>
      <c r="AA258" s="26"/>
      <c r="AB258" s="28"/>
      <c r="AC258" s="26"/>
      <c r="AD258" s="26"/>
      <c r="AE258" s="27"/>
      <c r="AF258" s="3"/>
      <c r="AG258" s="3"/>
      <c r="AI258" s="26"/>
      <c r="AL258" s="62" t="s">
        <v>1769</v>
      </c>
      <c r="AM258" s="62" t="s">
        <v>307</v>
      </c>
      <c r="AN258" s="26"/>
      <c r="AO258" s="26"/>
      <c r="AP258" s="26"/>
      <c r="AQ258" s="26"/>
      <c r="BN258" s="63" t="s">
        <v>861</v>
      </c>
      <c r="BO258" s="126" t="s">
        <v>864</v>
      </c>
      <c r="BW258" s="107" t="s">
        <v>78</v>
      </c>
      <c r="BX258" s="178" t="s">
        <v>894</v>
      </c>
      <c r="CP258" s="299" t="s">
        <v>1535</v>
      </c>
      <c r="CQ258" s="300" t="s">
        <v>800</v>
      </c>
      <c r="DL258" s="7"/>
      <c r="DM258" s="166"/>
      <c r="DN258" s="166"/>
    </row>
    <row r="259" spans="1:118" ht="15">
      <c r="A259" s="17"/>
      <c r="B259" s="18"/>
      <c r="C259" s="3"/>
      <c r="D259" s="3"/>
      <c r="E259" s="18"/>
      <c r="F259" s="3"/>
      <c r="G259" s="3"/>
      <c r="H259" s="17"/>
      <c r="I259" s="3"/>
      <c r="J259" s="3"/>
      <c r="K259" s="3"/>
      <c r="L259" s="3"/>
      <c r="M259" s="3"/>
      <c r="O259" s="17"/>
      <c r="P259" s="3"/>
      <c r="Q259" s="18"/>
      <c r="R259" s="3"/>
      <c r="S259" s="3"/>
      <c r="T259" s="17"/>
      <c r="U259" s="3"/>
      <c r="V259" s="3"/>
      <c r="W259" s="3"/>
      <c r="X259" s="3"/>
      <c r="Y259" s="26"/>
      <c r="Z259" s="27"/>
      <c r="AA259" s="26"/>
      <c r="AB259" s="28"/>
      <c r="AC259" s="26"/>
      <c r="AD259" s="26"/>
      <c r="AE259" s="27"/>
      <c r="AF259" s="3"/>
      <c r="AG259" s="3"/>
      <c r="AI259" s="26"/>
      <c r="AL259" s="62" t="s">
        <v>1770</v>
      </c>
      <c r="AM259" s="62" t="s">
        <v>307</v>
      </c>
      <c r="AN259" s="26"/>
      <c r="AO259" s="26"/>
      <c r="AP259" s="26"/>
      <c r="AQ259" s="26"/>
      <c r="BN259" s="63" t="s">
        <v>861</v>
      </c>
      <c r="BO259" s="127"/>
      <c r="BW259" s="107" t="s">
        <v>78</v>
      </c>
      <c r="BX259" s="178" t="s">
        <v>893</v>
      </c>
      <c r="CP259" s="299" t="s">
        <v>1535</v>
      </c>
      <c r="CQ259" s="300" t="s">
        <v>801</v>
      </c>
      <c r="DL259" s="7"/>
      <c r="DM259" s="166"/>
      <c r="DN259" s="166"/>
    </row>
    <row r="260" spans="1:118">
      <c r="A260" s="17"/>
      <c r="B260" s="18"/>
      <c r="C260" s="3"/>
      <c r="D260" s="3"/>
      <c r="E260" s="18"/>
      <c r="F260" s="3"/>
      <c r="G260" s="3"/>
      <c r="H260" s="17"/>
      <c r="I260" s="3"/>
      <c r="J260" s="3"/>
      <c r="K260" s="3"/>
      <c r="L260" s="3"/>
      <c r="M260" s="3"/>
      <c r="O260" s="17"/>
      <c r="P260" s="3"/>
      <c r="Q260" s="18"/>
      <c r="R260" s="3"/>
      <c r="S260" s="3"/>
      <c r="T260" s="17"/>
      <c r="U260" s="3"/>
      <c r="V260" s="3"/>
      <c r="W260" s="3"/>
      <c r="X260" s="3"/>
      <c r="Y260" s="26"/>
      <c r="Z260" s="27"/>
      <c r="AA260" s="26"/>
      <c r="AB260" s="28"/>
      <c r="AC260" s="26"/>
      <c r="AD260" s="26"/>
      <c r="AE260" s="27"/>
      <c r="AF260" s="3"/>
      <c r="AG260" s="3"/>
      <c r="AI260" s="26"/>
      <c r="AL260" s="62" t="s">
        <v>1771</v>
      </c>
      <c r="AM260" s="62" t="s">
        <v>307</v>
      </c>
      <c r="AN260" s="26"/>
      <c r="AO260" s="26"/>
      <c r="AP260" s="26"/>
      <c r="AQ260" s="26"/>
      <c r="BN260" s="63" t="s">
        <v>861</v>
      </c>
      <c r="BO260" s="62" t="s">
        <v>865</v>
      </c>
      <c r="BW260" s="107" t="s">
        <v>78</v>
      </c>
      <c r="BX260" s="178" t="s">
        <v>892</v>
      </c>
      <c r="CP260" s="299" t="s">
        <v>1535</v>
      </c>
      <c r="CQ260" s="300" t="s">
        <v>802</v>
      </c>
      <c r="DL260" s="7"/>
      <c r="DM260" s="166"/>
      <c r="DN260" s="166"/>
    </row>
    <row r="261" spans="1:118">
      <c r="A261" s="17"/>
      <c r="B261" s="18"/>
      <c r="C261" s="3"/>
      <c r="D261" s="3"/>
      <c r="E261" s="18"/>
      <c r="F261" s="3"/>
      <c r="G261" s="3"/>
      <c r="H261" s="17"/>
      <c r="I261" s="3"/>
      <c r="J261" s="3"/>
      <c r="K261" s="3"/>
      <c r="L261" s="3"/>
      <c r="M261" s="3"/>
      <c r="O261" s="17"/>
      <c r="P261" s="3"/>
      <c r="Q261" s="18"/>
      <c r="R261" s="3"/>
      <c r="S261" s="3"/>
      <c r="T261" s="17"/>
      <c r="U261" s="3"/>
      <c r="V261" s="3"/>
      <c r="W261" s="3"/>
      <c r="X261" s="3"/>
      <c r="Y261" s="26"/>
      <c r="Z261" s="27"/>
      <c r="AA261" s="26"/>
      <c r="AB261" s="28"/>
      <c r="AC261" s="26"/>
      <c r="AD261" s="26"/>
      <c r="AE261" s="27"/>
      <c r="AF261" s="3"/>
      <c r="AG261" s="3"/>
      <c r="AI261" s="26"/>
      <c r="AL261" s="62" t="s">
        <v>1772</v>
      </c>
      <c r="AM261" s="62" t="s">
        <v>307</v>
      </c>
      <c r="AN261" s="26"/>
      <c r="AO261" s="26"/>
      <c r="AP261" s="26"/>
      <c r="AQ261" s="26"/>
      <c r="BN261" s="63" t="s">
        <v>861</v>
      </c>
      <c r="BO261" s="62" t="s">
        <v>869</v>
      </c>
      <c r="BW261" s="107" t="s">
        <v>78</v>
      </c>
      <c r="BX261" s="178" t="s">
        <v>891</v>
      </c>
      <c r="CP261" s="299" t="s">
        <v>1535</v>
      </c>
      <c r="CQ261" s="300" t="s">
        <v>803</v>
      </c>
      <c r="DL261" s="7"/>
      <c r="DM261" s="166"/>
      <c r="DN261" s="166"/>
    </row>
    <row r="262" spans="1:118">
      <c r="A262" s="17"/>
      <c r="B262" s="18"/>
      <c r="C262" s="3"/>
      <c r="D262" s="3"/>
      <c r="E262" s="18"/>
      <c r="F262" s="3"/>
      <c r="G262" s="3"/>
      <c r="H262" s="17"/>
      <c r="I262" s="3"/>
      <c r="J262" s="3"/>
      <c r="K262" s="3"/>
      <c r="L262" s="3"/>
      <c r="M262" s="3"/>
      <c r="O262" s="17"/>
      <c r="P262" s="3"/>
      <c r="Q262" s="18"/>
      <c r="R262" s="3"/>
      <c r="S262" s="3"/>
      <c r="T262" s="17"/>
      <c r="U262" s="3"/>
      <c r="V262" s="3"/>
      <c r="W262" s="3"/>
      <c r="X262" s="3"/>
      <c r="Y262" s="26"/>
      <c r="Z262" s="27"/>
      <c r="AA262" s="26"/>
      <c r="AB262" s="28"/>
      <c r="AC262" s="26"/>
      <c r="AD262" s="26"/>
      <c r="AE262" s="27"/>
      <c r="AF262" s="3"/>
      <c r="AG262" s="3"/>
      <c r="AI262" s="26"/>
      <c r="AL262" s="62" t="s">
        <v>1773</v>
      </c>
      <c r="AM262" s="62" t="s">
        <v>307</v>
      </c>
      <c r="AN262" s="26"/>
      <c r="AO262" s="26"/>
      <c r="AP262" s="26"/>
      <c r="AQ262" s="26"/>
      <c r="BN262" s="63" t="s">
        <v>861</v>
      </c>
      <c r="BO262" s="62" t="s">
        <v>870</v>
      </c>
      <c r="BW262" s="107" t="s">
        <v>78</v>
      </c>
      <c r="BX262" s="178" t="s">
        <v>890</v>
      </c>
      <c r="CP262" s="299" t="s">
        <v>1535</v>
      </c>
      <c r="CQ262" s="300" t="s">
        <v>804</v>
      </c>
      <c r="CR262" s="57"/>
      <c r="DL262" s="7"/>
      <c r="DM262" s="166"/>
      <c r="DN262" s="166"/>
    </row>
    <row r="263" spans="1:118">
      <c r="A263" s="17"/>
      <c r="B263" s="18"/>
      <c r="C263" s="3"/>
      <c r="D263" s="3"/>
      <c r="E263" s="18"/>
      <c r="F263" s="3"/>
      <c r="G263" s="3"/>
      <c r="H263" s="17"/>
      <c r="I263" s="3"/>
      <c r="J263" s="3"/>
      <c r="K263" s="3"/>
      <c r="L263" s="3"/>
      <c r="M263" s="3"/>
      <c r="O263" s="17"/>
      <c r="P263" s="3"/>
      <c r="Q263" s="18"/>
      <c r="R263" s="3"/>
      <c r="S263" s="3"/>
      <c r="T263" s="17"/>
      <c r="U263" s="3"/>
      <c r="V263" s="3"/>
      <c r="W263" s="3"/>
      <c r="X263" s="3"/>
      <c r="Y263" s="26"/>
      <c r="Z263" s="27"/>
      <c r="AA263" s="26"/>
      <c r="AB263" s="28"/>
      <c r="AC263" s="26"/>
      <c r="AD263" s="26"/>
      <c r="AE263" s="27"/>
      <c r="AF263" s="3"/>
      <c r="AG263" s="3"/>
      <c r="AI263" s="26"/>
      <c r="AL263" s="247"/>
      <c r="AM263" s="7"/>
      <c r="AN263" s="26"/>
      <c r="AO263" s="26"/>
      <c r="AP263" s="26"/>
      <c r="AQ263" s="26"/>
      <c r="BN263" s="63" t="s">
        <v>861</v>
      </c>
      <c r="BO263" s="62" t="s">
        <v>871</v>
      </c>
      <c r="BW263" s="107" t="s">
        <v>78</v>
      </c>
      <c r="BX263" s="178" t="s">
        <v>889</v>
      </c>
      <c r="CP263" s="299"/>
      <c r="CQ263" s="304"/>
      <c r="DL263" s="7"/>
      <c r="DM263" s="166"/>
      <c r="DN263" s="166"/>
    </row>
    <row r="264" spans="1:118">
      <c r="A264" s="17"/>
      <c r="B264" s="18"/>
      <c r="C264" s="3"/>
      <c r="D264" s="3"/>
      <c r="E264" s="18"/>
      <c r="F264" s="3"/>
      <c r="G264" s="3"/>
      <c r="H264" s="17"/>
      <c r="I264" s="3"/>
      <c r="J264" s="3"/>
      <c r="K264" s="3"/>
      <c r="L264" s="3"/>
      <c r="M264" s="3"/>
      <c r="O264" s="17"/>
      <c r="P264" s="3"/>
      <c r="Q264" s="18"/>
      <c r="R264" s="3"/>
      <c r="S264" s="3"/>
      <c r="T264" s="17"/>
      <c r="U264" s="3"/>
      <c r="V264" s="3"/>
      <c r="W264" s="3"/>
      <c r="X264" s="3"/>
      <c r="Y264" s="26"/>
      <c r="Z264" s="27"/>
      <c r="AA264" s="26"/>
      <c r="AB264" s="28"/>
      <c r="AC264" s="26"/>
      <c r="AD264" s="26"/>
      <c r="AE264" s="27"/>
      <c r="AF264" s="3"/>
      <c r="AG264" s="3"/>
      <c r="AI264" s="26"/>
      <c r="AL264" s="247"/>
      <c r="AM264" s="7"/>
      <c r="AN264" s="26"/>
      <c r="AO264" s="26"/>
      <c r="AP264" s="26"/>
      <c r="AQ264" s="26"/>
      <c r="BN264" s="63" t="s">
        <v>861</v>
      </c>
      <c r="BO264" s="62" t="s">
        <v>872</v>
      </c>
      <c r="BW264" s="107" t="s">
        <v>78</v>
      </c>
      <c r="BX264" s="178" t="s">
        <v>888</v>
      </c>
      <c r="CP264" s="299"/>
      <c r="CQ264" s="300"/>
      <c r="DL264" s="7"/>
      <c r="DM264" s="166"/>
      <c r="DN264" s="166"/>
    </row>
    <row r="265" spans="1:118">
      <c r="A265" s="17"/>
      <c r="B265" s="18"/>
      <c r="C265" s="3"/>
      <c r="D265" s="3"/>
      <c r="E265" s="18"/>
      <c r="F265" s="3"/>
      <c r="G265" s="3"/>
      <c r="H265" s="17"/>
      <c r="I265" s="3"/>
      <c r="J265" s="3"/>
      <c r="K265" s="3"/>
      <c r="L265" s="3"/>
      <c r="M265" s="3"/>
      <c r="O265" s="17"/>
      <c r="P265" s="3"/>
      <c r="Q265" s="18"/>
      <c r="R265" s="3"/>
      <c r="S265" s="3"/>
      <c r="T265" s="17"/>
      <c r="U265" s="3"/>
      <c r="V265" s="3"/>
      <c r="W265" s="3"/>
      <c r="X265" s="3"/>
      <c r="Y265" s="26"/>
      <c r="Z265" s="27"/>
      <c r="AA265" s="26"/>
      <c r="AB265" s="28"/>
      <c r="AC265" s="26"/>
      <c r="AD265" s="26"/>
      <c r="AE265" s="27"/>
      <c r="AF265" s="3"/>
      <c r="AG265" s="3"/>
      <c r="AI265" s="26"/>
      <c r="AL265" s="247" t="s">
        <v>331</v>
      </c>
      <c r="AM265" s="7" t="s">
        <v>364</v>
      </c>
      <c r="AN265" s="26"/>
      <c r="AO265" s="26"/>
      <c r="AP265" s="26"/>
      <c r="AQ265" s="26"/>
      <c r="BN265" s="63" t="s">
        <v>861</v>
      </c>
      <c r="BO265" s="62" t="s">
        <v>866</v>
      </c>
      <c r="BW265" s="107" t="s">
        <v>78</v>
      </c>
      <c r="BX265" s="178" t="s">
        <v>1593</v>
      </c>
      <c r="CP265" s="299" t="s">
        <v>1536</v>
      </c>
      <c r="CQ265" s="300" t="s">
        <v>797</v>
      </c>
      <c r="CR265" s="57"/>
      <c r="DL265" s="7"/>
      <c r="DM265" s="166"/>
      <c r="DN265" s="166"/>
    </row>
    <row r="266" spans="1:118">
      <c r="A266" s="17"/>
      <c r="B266" s="18"/>
      <c r="C266" s="3"/>
      <c r="D266" s="3"/>
      <c r="E266" s="18"/>
      <c r="F266" s="3"/>
      <c r="G266" s="3"/>
      <c r="H266" s="17"/>
      <c r="I266" s="3"/>
      <c r="J266" s="3"/>
      <c r="K266" s="3"/>
      <c r="L266" s="3"/>
      <c r="M266" s="3"/>
      <c r="O266" s="17"/>
      <c r="P266" s="3"/>
      <c r="Q266" s="18"/>
      <c r="R266" s="3"/>
      <c r="S266" s="3"/>
      <c r="T266" s="17"/>
      <c r="U266" s="3"/>
      <c r="V266" s="3"/>
      <c r="W266" s="3"/>
      <c r="X266" s="3"/>
      <c r="Y266" s="26"/>
      <c r="Z266" s="27"/>
      <c r="AA266" s="26"/>
      <c r="AB266" s="28"/>
      <c r="AC266" s="26"/>
      <c r="AD266" s="26"/>
      <c r="AE266" s="27"/>
      <c r="AF266" s="3"/>
      <c r="AG266" s="3"/>
      <c r="AI266" s="26"/>
      <c r="AL266" s="247" t="s">
        <v>332</v>
      </c>
      <c r="AM266" s="7" t="s">
        <v>364</v>
      </c>
      <c r="AN266" s="26"/>
      <c r="AO266" s="26"/>
      <c r="AP266" s="26"/>
      <c r="AQ266" s="26"/>
      <c r="BN266" s="63" t="s">
        <v>861</v>
      </c>
      <c r="BO266" s="62" t="s">
        <v>867</v>
      </c>
      <c r="BW266" s="107" t="s">
        <v>78</v>
      </c>
      <c r="BX266" s="178" t="s">
        <v>887</v>
      </c>
      <c r="CP266" s="299" t="s">
        <v>1536</v>
      </c>
      <c r="CQ266" s="300" t="s">
        <v>798</v>
      </c>
      <c r="DL266" s="7"/>
      <c r="DM266" s="166"/>
      <c r="DN266" s="166"/>
    </row>
    <row r="267" spans="1:118">
      <c r="A267" s="17"/>
      <c r="B267" s="18"/>
      <c r="C267" s="3"/>
      <c r="D267" s="3"/>
      <c r="E267" s="18"/>
      <c r="F267" s="3"/>
      <c r="G267" s="3"/>
      <c r="H267" s="17"/>
      <c r="I267" s="3"/>
      <c r="J267" s="3"/>
      <c r="K267" s="3"/>
      <c r="L267" s="3"/>
      <c r="M267" s="3"/>
      <c r="O267" s="17"/>
      <c r="P267" s="3"/>
      <c r="Q267" s="18"/>
      <c r="R267" s="3"/>
      <c r="S267" s="3"/>
      <c r="T267" s="17"/>
      <c r="U267" s="3"/>
      <c r="V267" s="3"/>
      <c r="W267" s="3"/>
      <c r="X267" s="3"/>
      <c r="Y267" s="26"/>
      <c r="Z267" s="27"/>
      <c r="AA267" s="26"/>
      <c r="AB267" s="28"/>
      <c r="AC267" s="26"/>
      <c r="AD267" s="26"/>
      <c r="AE267" s="27"/>
      <c r="AF267" s="3"/>
      <c r="AG267" s="3"/>
      <c r="AI267" s="26"/>
      <c r="AL267" s="247" t="s">
        <v>333</v>
      </c>
      <c r="AM267" s="7" t="s">
        <v>364</v>
      </c>
      <c r="AN267" s="26"/>
      <c r="AO267" s="26"/>
      <c r="AP267" s="26"/>
      <c r="AQ267" s="26"/>
      <c r="BN267" s="63" t="s">
        <v>861</v>
      </c>
      <c r="BO267" s="62" t="s">
        <v>868</v>
      </c>
      <c r="BW267" s="107" t="s">
        <v>78</v>
      </c>
      <c r="BX267" s="178" t="s">
        <v>886</v>
      </c>
      <c r="CP267" s="299" t="s">
        <v>1536</v>
      </c>
      <c r="CQ267" s="300" t="s">
        <v>799</v>
      </c>
      <c r="DL267" s="7"/>
      <c r="DM267" s="166"/>
      <c r="DN267" s="166"/>
    </row>
    <row r="268" spans="1:118">
      <c r="A268" s="17"/>
      <c r="B268" s="18"/>
      <c r="C268" s="3"/>
      <c r="D268" s="3"/>
      <c r="E268" s="18"/>
      <c r="F268" s="3"/>
      <c r="G268" s="3"/>
      <c r="H268" s="17"/>
      <c r="I268" s="3"/>
      <c r="J268" s="3"/>
      <c r="K268" s="3"/>
      <c r="L268" s="3"/>
      <c r="M268" s="3"/>
      <c r="O268" s="17"/>
      <c r="P268" s="3"/>
      <c r="Q268" s="18"/>
      <c r="R268" s="3"/>
      <c r="S268" s="3"/>
      <c r="T268" s="17"/>
      <c r="U268" s="3"/>
      <c r="V268" s="3"/>
      <c r="W268" s="3"/>
      <c r="X268" s="3"/>
      <c r="Y268" s="26"/>
      <c r="Z268" s="27"/>
      <c r="AA268" s="26"/>
      <c r="AB268" s="28"/>
      <c r="AC268" s="26"/>
      <c r="AD268" s="26"/>
      <c r="AE268" s="27"/>
      <c r="AF268" s="3"/>
      <c r="AG268" s="3"/>
      <c r="AI268" s="26"/>
      <c r="AL268" s="247" t="s">
        <v>334</v>
      </c>
      <c r="AM268" s="7" t="s">
        <v>364</v>
      </c>
      <c r="AN268" s="26"/>
      <c r="AO268" s="26"/>
      <c r="AP268" s="26"/>
      <c r="AQ268" s="26"/>
      <c r="BN268" s="63" t="s">
        <v>861</v>
      </c>
      <c r="BW268" s="107" t="s">
        <v>78</v>
      </c>
      <c r="BX268" s="178" t="s">
        <v>885</v>
      </c>
      <c r="CP268" s="299" t="s">
        <v>1536</v>
      </c>
      <c r="CQ268" s="300" t="s">
        <v>800</v>
      </c>
      <c r="DL268" s="7"/>
      <c r="DM268" s="166"/>
      <c r="DN268" s="166"/>
    </row>
    <row r="269" spans="1:118" ht="15">
      <c r="A269" s="17"/>
      <c r="B269" s="18"/>
      <c r="C269" s="3"/>
      <c r="D269" s="3"/>
      <c r="E269" s="18"/>
      <c r="F269" s="3"/>
      <c r="G269" s="3"/>
      <c r="H269" s="17"/>
      <c r="I269" s="3"/>
      <c r="J269" s="3"/>
      <c r="K269" s="3"/>
      <c r="L269" s="3"/>
      <c r="M269" s="3"/>
      <c r="O269" s="17"/>
      <c r="P269" s="3"/>
      <c r="Q269" s="18"/>
      <c r="R269" s="3"/>
      <c r="S269" s="3"/>
      <c r="T269" s="17"/>
      <c r="U269" s="3"/>
      <c r="V269" s="3"/>
      <c r="W269" s="3"/>
      <c r="X269" s="3"/>
      <c r="Y269" s="26"/>
      <c r="Z269" s="27"/>
      <c r="AA269" s="26"/>
      <c r="AB269" s="28"/>
      <c r="AC269" s="26"/>
      <c r="AD269" s="26"/>
      <c r="AE269" s="27"/>
      <c r="AF269" s="3"/>
      <c r="AG269" s="3"/>
      <c r="AI269" s="26"/>
      <c r="AL269" s="247" t="s">
        <v>324</v>
      </c>
      <c r="AM269" s="7" t="s">
        <v>131</v>
      </c>
      <c r="AN269" s="26"/>
      <c r="AO269" s="26"/>
      <c r="AP269" s="26"/>
      <c r="AQ269" s="26"/>
      <c r="BL269"/>
      <c r="BN269" s="63" t="s">
        <v>861</v>
      </c>
      <c r="BO269" s="183" t="s">
        <v>1094</v>
      </c>
      <c r="BW269" s="107" t="s">
        <v>78</v>
      </c>
      <c r="BX269" s="157" t="s">
        <v>1164</v>
      </c>
      <c r="CP269" s="299" t="s">
        <v>1536</v>
      </c>
      <c r="CQ269" s="300" t="s">
        <v>801</v>
      </c>
      <c r="CR269" s="57"/>
      <c r="DL269" s="7"/>
      <c r="DM269" s="166"/>
      <c r="DN269" s="166"/>
    </row>
    <row r="270" spans="1:118">
      <c r="A270" s="17"/>
      <c r="B270" s="18"/>
      <c r="C270" s="3"/>
      <c r="D270" s="3"/>
      <c r="E270" s="18"/>
      <c r="F270" s="3"/>
      <c r="G270" s="3"/>
      <c r="H270" s="17"/>
      <c r="I270" s="3"/>
      <c r="J270" s="3"/>
      <c r="K270" s="3"/>
      <c r="L270" s="3"/>
      <c r="M270" s="3"/>
      <c r="O270" s="17"/>
      <c r="P270" s="3"/>
      <c r="Q270" s="18"/>
      <c r="R270" s="3"/>
      <c r="S270" s="3"/>
      <c r="T270" s="17"/>
      <c r="U270" s="3"/>
      <c r="V270" s="3"/>
      <c r="W270" s="3"/>
      <c r="X270" s="3"/>
      <c r="Y270" s="26"/>
      <c r="Z270" s="27"/>
      <c r="AA270" s="26"/>
      <c r="AB270" s="28"/>
      <c r="AC270" s="26"/>
      <c r="AD270" s="26"/>
      <c r="AE270" s="27"/>
      <c r="AF270" s="3"/>
      <c r="AG270" s="3"/>
      <c r="AI270" s="26"/>
      <c r="AL270" s="247" t="s">
        <v>325</v>
      </c>
      <c r="AM270" s="7" t="s">
        <v>131</v>
      </c>
      <c r="AN270" s="26"/>
      <c r="AO270" s="26"/>
      <c r="AP270" s="26"/>
      <c r="AQ270" s="26"/>
      <c r="BN270" s="63" t="s">
        <v>861</v>
      </c>
      <c r="BW270" s="107" t="s">
        <v>78</v>
      </c>
      <c r="BX270" s="157" t="s">
        <v>1165</v>
      </c>
      <c r="CP270" s="299" t="s">
        <v>1536</v>
      </c>
      <c r="CQ270" s="300" t="s">
        <v>802</v>
      </c>
      <c r="DL270" s="7"/>
      <c r="DM270" s="166"/>
      <c r="DN270" s="166"/>
    </row>
    <row r="271" spans="1:118">
      <c r="A271" s="17"/>
      <c r="B271" s="18"/>
      <c r="C271" s="3"/>
      <c r="D271" s="3"/>
      <c r="E271" s="18"/>
      <c r="F271" s="3"/>
      <c r="G271" s="3"/>
      <c r="H271" s="17"/>
      <c r="I271" s="3"/>
      <c r="J271" s="3"/>
      <c r="K271" s="3"/>
      <c r="L271" s="3"/>
      <c r="M271" s="3"/>
      <c r="O271" s="17"/>
      <c r="P271" s="3"/>
      <c r="Q271" s="18"/>
      <c r="R271" s="3"/>
      <c r="S271" s="3"/>
      <c r="T271" s="17"/>
      <c r="U271" s="3"/>
      <c r="V271" s="3"/>
      <c r="W271" s="3"/>
      <c r="X271" s="3"/>
      <c r="Y271" s="26"/>
      <c r="Z271" s="27"/>
      <c r="AA271" s="26"/>
      <c r="AB271" s="28"/>
      <c r="AC271" s="26"/>
      <c r="AD271" s="26"/>
      <c r="AE271" s="27"/>
      <c r="AF271" s="3"/>
      <c r="AG271" s="3"/>
      <c r="AI271" s="26"/>
      <c r="AN271" s="26"/>
      <c r="AO271" s="26"/>
      <c r="AP271" s="26"/>
      <c r="AQ271" s="26"/>
      <c r="BN271" s="63" t="s">
        <v>861</v>
      </c>
      <c r="BO271" s="182" t="s">
        <v>1095</v>
      </c>
      <c r="BQ271" s="166" t="s">
        <v>369</v>
      </c>
      <c r="BW271" s="107" t="s">
        <v>78</v>
      </c>
      <c r="BX271" s="178" t="s">
        <v>1349</v>
      </c>
      <c r="CP271" s="299" t="s">
        <v>1536</v>
      </c>
      <c r="CQ271" s="300" t="s">
        <v>803</v>
      </c>
      <c r="DL271" s="7"/>
      <c r="DM271" s="166"/>
      <c r="DN271" s="166"/>
    </row>
    <row r="272" spans="1:118">
      <c r="A272" s="17"/>
      <c r="B272" s="18"/>
      <c r="C272" s="3"/>
      <c r="D272" s="3"/>
      <c r="E272" s="18"/>
      <c r="F272" s="3"/>
      <c r="G272" s="3"/>
      <c r="H272" s="17"/>
      <c r="I272" s="3"/>
      <c r="J272" s="3"/>
      <c r="K272" s="3"/>
      <c r="L272" s="3"/>
      <c r="M272" s="3"/>
      <c r="O272" s="17"/>
      <c r="P272" s="3"/>
      <c r="Q272" s="18"/>
      <c r="R272" s="3"/>
      <c r="S272" s="3"/>
      <c r="T272" s="17"/>
      <c r="U272" s="3"/>
      <c r="V272" s="3"/>
      <c r="W272" s="3"/>
      <c r="X272" s="3"/>
      <c r="Y272" s="26"/>
      <c r="Z272" s="27"/>
      <c r="AA272" s="26"/>
      <c r="AB272" s="28"/>
      <c r="AC272" s="26"/>
      <c r="AD272" s="26"/>
      <c r="AE272" s="27"/>
      <c r="AF272" s="3"/>
      <c r="AG272" s="3"/>
      <c r="AI272" s="26"/>
      <c r="AN272" s="26"/>
      <c r="AO272" s="26"/>
      <c r="AP272" s="26"/>
      <c r="AQ272" s="26"/>
      <c r="BN272" s="63" t="s">
        <v>861</v>
      </c>
      <c r="BO272" s="182" t="s">
        <v>1086</v>
      </c>
      <c r="BQ272" s="166" t="s">
        <v>370</v>
      </c>
      <c r="BW272" s="107" t="s">
        <v>78</v>
      </c>
      <c r="BX272" s="178" t="s">
        <v>1350</v>
      </c>
      <c r="DL272" s="7"/>
      <c r="DM272" s="166"/>
      <c r="DN272" s="166"/>
    </row>
    <row r="273" spans="1:118">
      <c r="A273" s="17"/>
      <c r="B273" s="18"/>
      <c r="C273" s="3"/>
      <c r="D273" s="3"/>
      <c r="E273" s="18"/>
      <c r="F273" s="3"/>
      <c r="G273" s="3"/>
      <c r="H273" s="17"/>
      <c r="I273" s="3"/>
      <c r="J273" s="3"/>
      <c r="K273" s="3"/>
      <c r="L273" s="3"/>
      <c r="M273" s="3"/>
      <c r="O273" s="17"/>
      <c r="P273" s="3"/>
      <c r="Q273" s="18"/>
      <c r="R273" s="3"/>
      <c r="S273" s="3"/>
      <c r="T273" s="17"/>
      <c r="U273" s="3"/>
      <c r="V273" s="3"/>
      <c r="W273" s="3"/>
      <c r="X273" s="3"/>
      <c r="Y273" s="26"/>
      <c r="Z273" s="27"/>
      <c r="AA273" s="26"/>
      <c r="AB273" s="28"/>
      <c r="AC273" s="26"/>
      <c r="AD273" s="26"/>
      <c r="AE273" s="27"/>
      <c r="AF273" s="3"/>
      <c r="AG273" s="3"/>
      <c r="AI273" s="26"/>
      <c r="AN273" s="26"/>
      <c r="AO273" s="26"/>
      <c r="AP273" s="26"/>
      <c r="AQ273" s="26"/>
      <c r="BN273" s="63" t="s">
        <v>861</v>
      </c>
      <c r="BO273" s="182" t="s">
        <v>1087</v>
      </c>
      <c r="BQ273" s="166" t="s">
        <v>371</v>
      </c>
      <c r="CO273" s="176" t="s">
        <v>1085</v>
      </c>
      <c r="CP273" s="129" t="s">
        <v>878</v>
      </c>
      <c r="CQ273" s="130" t="str">
        <f t="shared" ref="CQ273:CQ279" si="96">CC8</f>
        <v>02. Brązowy 8017</v>
      </c>
      <c r="DL273" s="7"/>
      <c r="DM273" s="166"/>
      <c r="DN273" s="166"/>
    </row>
    <row r="274" spans="1:118">
      <c r="A274" s="17"/>
      <c r="B274" s="18"/>
      <c r="C274" s="3"/>
      <c r="D274" s="3"/>
      <c r="E274" s="18"/>
      <c r="F274" s="3"/>
      <c r="G274" s="3"/>
      <c r="H274" s="17"/>
      <c r="I274" s="3"/>
      <c r="J274" s="3"/>
      <c r="K274" s="3"/>
      <c r="L274" s="3"/>
      <c r="M274" s="3"/>
      <c r="O274" s="17"/>
      <c r="P274" s="3"/>
      <c r="Q274" s="18"/>
      <c r="R274" s="3"/>
      <c r="S274" s="3"/>
      <c r="T274" s="17"/>
      <c r="U274" s="3"/>
      <c r="V274" s="3"/>
      <c r="W274" s="3"/>
      <c r="X274" s="3"/>
      <c r="Y274" s="26"/>
      <c r="Z274" s="27"/>
      <c r="AA274" s="26"/>
      <c r="AB274" s="28"/>
      <c r="AC274" s="26"/>
      <c r="AD274" s="26"/>
      <c r="AE274" s="27"/>
      <c r="AF274" s="3"/>
      <c r="AG274" s="3"/>
      <c r="AI274" s="26"/>
      <c r="AN274" s="26"/>
      <c r="AO274" s="26"/>
      <c r="AP274" s="26"/>
      <c r="AQ274" s="26"/>
      <c r="BN274" s="63" t="s">
        <v>861</v>
      </c>
      <c r="BO274" s="182" t="s">
        <v>1096</v>
      </c>
      <c r="BQ274" s="166" t="s">
        <v>372</v>
      </c>
      <c r="BW274" s="107" t="s">
        <v>76</v>
      </c>
      <c r="BX274" s="131" t="s">
        <v>878</v>
      </c>
      <c r="CO274" s="176" t="s">
        <v>882</v>
      </c>
      <c r="CP274" s="129" t="s">
        <v>878</v>
      </c>
      <c r="CQ274" s="130" t="str">
        <f t="shared" si="96"/>
        <v>03. Grafitowy 7024</v>
      </c>
      <c r="DL274" s="7"/>
      <c r="DM274" s="166"/>
      <c r="DN274" s="166"/>
    </row>
    <row r="275" spans="1:118">
      <c r="A275" s="17"/>
      <c r="B275" s="18"/>
      <c r="C275" s="3"/>
      <c r="D275" s="3"/>
      <c r="E275" s="18"/>
      <c r="F275" s="3"/>
      <c r="G275" s="3"/>
      <c r="H275" s="17"/>
      <c r="I275" s="3"/>
      <c r="J275" s="3"/>
      <c r="K275" s="3"/>
      <c r="L275" s="3"/>
      <c r="M275" s="3"/>
      <c r="O275" s="17"/>
      <c r="P275" s="3"/>
      <c r="Q275" s="18"/>
      <c r="R275" s="3"/>
      <c r="S275" s="3"/>
      <c r="T275" s="17"/>
      <c r="U275" s="3"/>
      <c r="V275" s="3"/>
      <c r="W275" s="3"/>
      <c r="X275" s="3"/>
      <c r="Y275" s="26"/>
      <c r="Z275" s="27"/>
      <c r="AA275" s="26"/>
      <c r="AB275" s="28"/>
      <c r="AC275" s="26"/>
      <c r="AD275" s="26"/>
      <c r="AE275" s="27"/>
      <c r="AF275" s="3"/>
      <c r="AG275" s="3"/>
      <c r="AI275" s="26"/>
      <c r="AL275" s="247" t="s">
        <v>366</v>
      </c>
      <c r="AM275" s="7" t="s">
        <v>131</v>
      </c>
      <c r="AN275" s="26"/>
      <c r="AO275" s="26"/>
      <c r="AP275" s="26"/>
      <c r="AQ275" s="26"/>
      <c r="BN275" s="63" t="s">
        <v>861</v>
      </c>
      <c r="BO275" s="182" t="s">
        <v>1088</v>
      </c>
      <c r="BQ275" s="166" t="s">
        <v>373</v>
      </c>
      <c r="BW275" s="107" t="s">
        <v>76</v>
      </c>
      <c r="BX275" s="129" t="s">
        <v>879</v>
      </c>
      <c r="CP275" s="129" t="s">
        <v>878</v>
      </c>
      <c r="CQ275" s="130" t="str">
        <f t="shared" si="96"/>
        <v>04. Czerwony 3009</v>
      </c>
      <c r="CR275" s="57"/>
      <c r="DL275" s="7"/>
      <c r="DM275" s="166"/>
      <c r="DN275" s="166"/>
    </row>
    <row r="276" spans="1:118">
      <c r="A276" s="17"/>
      <c r="B276" s="18"/>
      <c r="C276" s="3"/>
      <c r="D276" s="3"/>
      <c r="E276" s="18"/>
      <c r="F276" s="3"/>
      <c r="G276" s="3"/>
      <c r="H276" s="17"/>
      <c r="I276" s="3"/>
      <c r="J276" s="3"/>
      <c r="K276" s="3"/>
      <c r="L276" s="3"/>
      <c r="M276" s="3"/>
      <c r="O276" s="17"/>
      <c r="P276" s="3"/>
      <c r="Q276" s="18"/>
      <c r="R276" s="3"/>
      <c r="S276" s="3"/>
      <c r="T276" s="17"/>
      <c r="U276" s="3"/>
      <c r="V276" s="3"/>
      <c r="W276" s="3"/>
      <c r="X276" s="3"/>
      <c r="Y276" s="26"/>
      <c r="Z276" s="27"/>
      <c r="AA276" s="26"/>
      <c r="AB276" s="28"/>
      <c r="AC276" s="26"/>
      <c r="AD276" s="26"/>
      <c r="AE276" s="27"/>
      <c r="AF276" s="3"/>
      <c r="AG276" s="3"/>
      <c r="AI276" s="26"/>
      <c r="AL276" s="247" t="s">
        <v>349</v>
      </c>
      <c r="AM276" s="7" t="s">
        <v>131</v>
      </c>
      <c r="AN276" s="26"/>
      <c r="AO276" s="26"/>
      <c r="AP276" s="26"/>
      <c r="AQ276" s="26"/>
      <c r="BN276" s="63" t="s">
        <v>861</v>
      </c>
      <c r="BO276" s="182" t="s">
        <v>1097</v>
      </c>
      <c r="BQ276" s="166" t="s">
        <v>374</v>
      </c>
      <c r="BW276" s="107" t="s">
        <v>76</v>
      </c>
      <c r="BX276" s="129" t="s">
        <v>880</v>
      </c>
      <c r="CP276" s="129" t="s">
        <v>878</v>
      </c>
      <c r="CQ276" s="130" t="str">
        <f t="shared" si="96"/>
        <v>05. Zielony 6020</v>
      </c>
      <c r="DL276" s="7"/>
      <c r="DM276" s="166"/>
      <c r="DN276" s="166"/>
    </row>
    <row r="277" spans="1:118">
      <c r="A277" s="17"/>
      <c r="B277" s="18"/>
      <c r="C277" s="3"/>
      <c r="D277" s="3"/>
      <c r="E277" s="18"/>
      <c r="F277" s="3"/>
      <c r="G277" s="3"/>
      <c r="H277" s="17"/>
      <c r="I277" s="3"/>
      <c r="J277" s="3"/>
      <c r="K277" s="3"/>
      <c r="L277" s="3"/>
      <c r="M277" s="3"/>
      <c r="O277" s="17"/>
      <c r="P277" s="3"/>
      <c r="Q277" s="18"/>
      <c r="R277" s="3"/>
      <c r="S277" s="3"/>
      <c r="T277" s="17"/>
      <c r="U277" s="3"/>
      <c r="V277" s="3"/>
      <c r="W277" s="3"/>
      <c r="X277" s="3"/>
      <c r="Y277" s="26"/>
      <c r="Z277" s="27"/>
      <c r="AA277" s="26"/>
      <c r="AB277" s="28"/>
      <c r="AC277" s="26"/>
      <c r="AD277" s="26"/>
      <c r="AE277" s="27"/>
      <c r="AF277" s="3"/>
      <c r="AG277" s="3"/>
      <c r="AI277" s="26"/>
      <c r="AL277" s="247" t="s">
        <v>87</v>
      </c>
      <c r="AM277" s="7" t="s">
        <v>131</v>
      </c>
      <c r="AN277" s="26"/>
      <c r="AO277" s="26"/>
      <c r="AP277" s="26"/>
      <c r="AQ277" s="26"/>
      <c r="BN277" s="63" t="s">
        <v>861</v>
      </c>
      <c r="BO277" s="182" t="s">
        <v>1089</v>
      </c>
      <c r="BQ277" s="166" t="s">
        <v>375</v>
      </c>
      <c r="BW277" s="107" t="s">
        <v>76</v>
      </c>
      <c r="BX277" s="129" t="s">
        <v>881</v>
      </c>
      <c r="CP277" s="129" t="s">
        <v>878</v>
      </c>
      <c r="CQ277" s="130" t="str">
        <f t="shared" si="96"/>
        <v>06. Czarny 9005</v>
      </c>
      <c r="DL277" s="7"/>
      <c r="DM277" s="166"/>
      <c r="DN277" s="166"/>
    </row>
    <row r="278" spans="1:118">
      <c r="A278" s="17"/>
      <c r="B278" s="18"/>
      <c r="C278" s="3"/>
      <c r="D278" s="3"/>
      <c r="E278" s="18"/>
      <c r="F278" s="3"/>
      <c r="G278" s="3"/>
      <c r="H278" s="17"/>
      <c r="I278" s="3"/>
      <c r="J278" s="3"/>
      <c r="K278" s="3"/>
      <c r="L278" s="3"/>
      <c r="M278" s="3"/>
      <c r="O278" s="17"/>
      <c r="P278" s="3"/>
      <c r="Q278" s="18"/>
      <c r="R278" s="3"/>
      <c r="S278" s="3"/>
      <c r="T278" s="17"/>
      <c r="U278" s="3"/>
      <c r="V278" s="3"/>
      <c r="W278" s="3"/>
      <c r="X278" s="3"/>
      <c r="Y278" s="26"/>
      <c r="Z278" s="27"/>
      <c r="AA278" s="26"/>
      <c r="AB278" s="28"/>
      <c r="AC278" s="26"/>
      <c r="AD278" s="26"/>
      <c r="AE278" s="27"/>
      <c r="AF278" s="26"/>
      <c r="AG278" s="251"/>
      <c r="AH278" s="7"/>
      <c r="AI278" s="26"/>
      <c r="AL278" s="247" t="s">
        <v>96</v>
      </c>
      <c r="AM278" s="7" t="s">
        <v>131</v>
      </c>
      <c r="AN278" s="26"/>
      <c r="AO278" s="26"/>
      <c r="AP278" s="26"/>
      <c r="AQ278" s="26"/>
      <c r="BN278" s="63" t="s">
        <v>861</v>
      </c>
      <c r="BO278" s="182" t="s">
        <v>1090</v>
      </c>
      <c r="BQ278" s="166" t="s">
        <v>376</v>
      </c>
      <c r="BW278" s="107" t="s">
        <v>76</v>
      </c>
      <c r="BX278" s="129" t="s">
        <v>883</v>
      </c>
      <c r="CP278" s="129" t="s">
        <v>878</v>
      </c>
      <c r="CQ278" s="130" t="str">
        <f t="shared" si="96"/>
        <v>07. Ceglasty 8004</v>
      </c>
      <c r="DL278" s="7"/>
      <c r="DM278" s="166"/>
      <c r="DN278" s="166"/>
    </row>
    <row r="279" spans="1:118">
      <c r="A279" s="17"/>
      <c r="B279" s="18"/>
      <c r="C279" s="3"/>
      <c r="D279" s="3"/>
      <c r="E279" s="18"/>
      <c r="F279" s="3"/>
      <c r="G279" s="3"/>
      <c r="H279" s="17"/>
      <c r="I279" s="3"/>
      <c r="J279" s="3"/>
      <c r="K279" s="3"/>
      <c r="L279" s="3"/>
      <c r="M279" s="3"/>
      <c r="O279" s="17"/>
      <c r="P279" s="3"/>
      <c r="Q279" s="18"/>
      <c r="R279" s="3"/>
      <c r="S279" s="3"/>
      <c r="T279" s="17"/>
      <c r="U279" s="3"/>
      <c r="V279" s="3"/>
      <c r="W279" s="3"/>
      <c r="X279" s="3"/>
      <c r="Y279" s="26"/>
      <c r="Z279" s="27"/>
      <c r="AA279" s="26"/>
      <c r="AB279" s="28"/>
      <c r="AC279" s="26"/>
      <c r="AD279" s="26"/>
      <c r="AE279" s="27"/>
      <c r="AF279" s="26"/>
      <c r="AG279" s="251"/>
      <c r="AH279" s="7"/>
      <c r="AI279" s="26"/>
      <c r="AL279" s="247" t="s">
        <v>97</v>
      </c>
      <c r="AM279" s="7" t="s">
        <v>131</v>
      </c>
      <c r="AN279" s="26"/>
      <c r="AO279" s="26"/>
      <c r="AP279" s="26"/>
      <c r="AQ279" s="26"/>
      <c r="BN279" s="63" t="s">
        <v>861</v>
      </c>
      <c r="BO279" s="182" t="s">
        <v>1091</v>
      </c>
      <c r="BQ279" s="166" t="s">
        <v>377</v>
      </c>
      <c r="BW279" s="107" t="s">
        <v>76</v>
      </c>
      <c r="BX279" s="129" t="s">
        <v>884</v>
      </c>
      <c r="CP279" s="129" t="s">
        <v>878</v>
      </c>
      <c r="CQ279" s="130" t="str">
        <f t="shared" si="96"/>
        <v>08. Antracyt 7021</v>
      </c>
      <c r="DL279" s="7"/>
      <c r="DM279" s="166"/>
      <c r="DN279" s="166"/>
    </row>
    <row r="280" spans="1:118">
      <c r="A280" s="17"/>
      <c r="B280" s="18"/>
      <c r="C280" s="3"/>
      <c r="D280" s="3"/>
      <c r="E280" s="18"/>
      <c r="F280" s="3"/>
      <c r="G280" s="3"/>
      <c r="H280" s="17"/>
      <c r="I280" s="3"/>
      <c r="J280" s="3"/>
      <c r="K280" s="3"/>
      <c r="L280" s="3"/>
      <c r="M280" s="3"/>
      <c r="O280" s="17"/>
      <c r="P280" s="3"/>
      <c r="Q280" s="18"/>
      <c r="R280" s="3"/>
      <c r="S280" s="3"/>
      <c r="T280" s="17"/>
      <c r="U280" s="3"/>
      <c r="V280" s="3"/>
      <c r="W280" s="3"/>
      <c r="X280" s="3"/>
      <c r="Y280" s="26"/>
      <c r="Z280" s="27"/>
      <c r="AA280" s="26"/>
      <c r="AB280" s="28"/>
      <c r="AC280" s="26"/>
      <c r="AD280" s="26"/>
      <c r="AE280" s="27"/>
      <c r="AF280" s="26"/>
      <c r="AG280" s="251"/>
      <c r="AH280" s="7"/>
      <c r="AI280" s="26"/>
      <c r="AL280" s="247" t="s">
        <v>98</v>
      </c>
      <c r="AM280" s="7" t="s">
        <v>131</v>
      </c>
      <c r="AN280" s="26"/>
      <c r="AO280" s="26"/>
      <c r="AP280" s="26"/>
      <c r="AQ280" s="26"/>
      <c r="BN280" s="63" t="s">
        <v>861</v>
      </c>
      <c r="BO280" s="182" t="s">
        <v>1092</v>
      </c>
      <c r="BQ280" s="166" t="s">
        <v>378</v>
      </c>
      <c r="BW280" s="107" t="s">
        <v>76</v>
      </c>
      <c r="BX280" s="129" t="s">
        <v>896</v>
      </c>
      <c r="CP280" s="129" t="s">
        <v>878</v>
      </c>
      <c r="CQ280" s="130" t="str">
        <f>CC16</f>
        <v>10. Brązowy 8019</v>
      </c>
      <c r="DL280" s="7"/>
      <c r="DM280" s="166"/>
      <c r="DN280" s="166"/>
    </row>
    <row r="281" spans="1:118">
      <c r="A281" s="17"/>
      <c r="B281" s="18"/>
      <c r="C281" s="3"/>
      <c r="D281" s="3"/>
      <c r="E281" s="18"/>
      <c r="F281" s="3"/>
      <c r="G281" s="3"/>
      <c r="H281" s="17"/>
      <c r="I281" s="3"/>
      <c r="J281" s="3"/>
      <c r="K281" s="3"/>
      <c r="L281" s="3"/>
      <c r="M281" s="3"/>
      <c r="O281" s="17"/>
      <c r="P281" s="3"/>
      <c r="Q281" s="18"/>
      <c r="R281" s="3"/>
      <c r="S281" s="3"/>
      <c r="T281" s="17"/>
      <c r="U281" s="3"/>
      <c r="V281" s="3"/>
      <c r="W281" s="3"/>
      <c r="X281" s="3"/>
      <c r="Y281" s="26"/>
      <c r="Z281" s="27"/>
      <c r="AA281" s="26"/>
      <c r="AB281" s="28"/>
      <c r="AC281" s="26"/>
      <c r="AD281" s="26"/>
      <c r="AE281" s="27"/>
      <c r="AF281" s="26"/>
      <c r="AG281" s="251"/>
      <c r="AH281" s="7"/>
      <c r="AI281" s="26"/>
      <c r="AL281" s="247" t="s">
        <v>99</v>
      </c>
      <c r="AM281" s="7" t="s">
        <v>131</v>
      </c>
      <c r="AN281" s="26"/>
      <c r="AO281" s="26"/>
      <c r="AP281" s="26"/>
      <c r="AQ281" s="26"/>
      <c r="BN281" s="63" t="s">
        <v>861</v>
      </c>
      <c r="BO281" s="182" t="s">
        <v>1093</v>
      </c>
      <c r="BQ281" s="166" t="s">
        <v>379</v>
      </c>
      <c r="BW281" s="107" t="s">
        <v>76</v>
      </c>
      <c r="BX281" s="129" t="s">
        <v>895</v>
      </c>
      <c r="CP281" s="131" t="s">
        <v>878</v>
      </c>
      <c r="CQ281" s="132" t="str">
        <f>CC24</f>
        <v>12. Antracyt 7016</v>
      </c>
      <c r="CR281" s="57"/>
      <c r="DL281" s="7"/>
      <c r="DM281" s="166"/>
      <c r="DN281" s="166"/>
    </row>
    <row r="282" spans="1:118">
      <c r="A282" s="17"/>
      <c r="B282" s="18"/>
      <c r="C282" s="3"/>
      <c r="D282" s="3"/>
      <c r="E282" s="18"/>
      <c r="F282" s="3"/>
      <c r="G282" s="3"/>
      <c r="H282" s="17"/>
      <c r="I282" s="3"/>
      <c r="J282" s="3"/>
      <c r="K282" s="3"/>
      <c r="L282" s="3"/>
      <c r="M282" s="3"/>
      <c r="O282" s="17"/>
      <c r="P282" s="3"/>
      <c r="Q282" s="18"/>
      <c r="R282" s="3"/>
      <c r="S282" s="3"/>
      <c r="T282" s="17"/>
      <c r="U282" s="3"/>
      <c r="V282" s="3"/>
      <c r="W282" s="3"/>
      <c r="X282" s="3"/>
      <c r="Y282" s="26"/>
      <c r="Z282" s="27"/>
      <c r="AA282" s="26"/>
      <c r="AB282" s="28"/>
      <c r="AC282" s="26"/>
      <c r="AD282" s="26"/>
      <c r="AE282" s="27"/>
      <c r="AF282" s="26"/>
      <c r="AG282" s="251"/>
      <c r="AH282" s="7"/>
      <c r="AI282" s="26"/>
      <c r="AL282" s="247" t="s">
        <v>100</v>
      </c>
      <c r="AM282" s="7" t="s">
        <v>131</v>
      </c>
      <c r="AN282" s="26"/>
      <c r="AO282" s="26"/>
      <c r="AP282" s="26"/>
      <c r="AQ282" s="26"/>
      <c r="BN282" s="63" t="s">
        <v>861</v>
      </c>
      <c r="BQ282" s="166" t="s">
        <v>1098</v>
      </c>
      <c r="BW282" s="107" t="s">
        <v>76</v>
      </c>
      <c r="BX282" s="129" t="s">
        <v>894</v>
      </c>
      <c r="CP282" s="129" t="s">
        <v>879</v>
      </c>
      <c r="CQ282" s="130" t="str">
        <f t="shared" ref="CQ282:CQ288" si="97">CC8</f>
        <v>02. Brązowy 8017</v>
      </c>
      <c r="DL282" s="7"/>
      <c r="DM282" s="166"/>
      <c r="DN282" s="166"/>
    </row>
    <row r="283" spans="1:118">
      <c r="A283" s="17"/>
      <c r="B283" s="18"/>
      <c r="C283" s="3"/>
      <c r="D283" s="3"/>
      <c r="E283" s="18"/>
      <c r="F283" s="3"/>
      <c r="G283" s="3"/>
      <c r="H283" s="17"/>
      <c r="I283" s="3"/>
      <c r="J283" s="3"/>
      <c r="K283" s="3"/>
      <c r="L283" s="3"/>
      <c r="M283" s="3"/>
      <c r="O283" s="17"/>
      <c r="P283" s="3"/>
      <c r="Q283" s="18"/>
      <c r="R283" s="3"/>
      <c r="S283" s="3"/>
      <c r="T283" s="17"/>
      <c r="U283" s="3"/>
      <c r="V283" s="3"/>
      <c r="W283" s="3"/>
      <c r="X283" s="3"/>
      <c r="Y283" s="26"/>
      <c r="Z283" s="27"/>
      <c r="AA283" s="26"/>
      <c r="AB283" s="28"/>
      <c r="AC283" s="26"/>
      <c r="AD283" s="26"/>
      <c r="AE283" s="27"/>
      <c r="AF283" s="26"/>
      <c r="AG283" s="251"/>
      <c r="AH283" s="7"/>
      <c r="AI283" s="26"/>
      <c r="AL283" s="247" t="s">
        <v>101</v>
      </c>
      <c r="AM283" s="7" t="s">
        <v>131</v>
      </c>
      <c r="AN283" s="26"/>
      <c r="AO283" s="26"/>
      <c r="AP283" s="26"/>
      <c r="AQ283" s="26"/>
      <c r="BQ283" s="166" t="s">
        <v>1099</v>
      </c>
      <c r="BW283" s="107" t="s">
        <v>76</v>
      </c>
      <c r="BX283" s="129" t="s">
        <v>893</v>
      </c>
      <c r="CP283" s="129" t="s">
        <v>879</v>
      </c>
      <c r="CQ283" s="130" t="str">
        <f t="shared" si="97"/>
        <v>03. Grafitowy 7024</v>
      </c>
      <c r="DL283" s="7"/>
      <c r="DM283" s="166"/>
      <c r="DN283" s="166"/>
    </row>
    <row r="284" spans="1:118">
      <c r="A284" s="17"/>
      <c r="B284" s="18"/>
      <c r="C284" s="3"/>
      <c r="D284" s="3"/>
      <c r="E284" s="18"/>
      <c r="F284" s="3"/>
      <c r="G284" s="3"/>
      <c r="H284" s="17"/>
      <c r="I284" s="3"/>
      <c r="J284" s="3"/>
      <c r="K284" s="3"/>
      <c r="L284" s="3"/>
      <c r="M284" s="3"/>
      <c r="O284" s="17"/>
      <c r="P284" s="3"/>
      <c r="Q284" s="18"/>
      <c r="R284" s="3"/>
      <c r="S284" s="3"/>
      <c r="T284" s="17"/>
      <c r="U284" s="3"/>
      <c r="V284" s="3"/>
      <c r="W284" s="3"/>
      <c r="X284" s="3"/>
      <c r="Y284" s="26"/>
      <c r="Z284" s="27"/>
      <c r="AA284" s="26"/>
      <c r="AB284" s="28"/>
      <c r="AC284" s="26"/>
      <c r="AD284" s="26"/>
      <c r="AE284" s="27"/>
      <c r="AF284" s="26"/>
      <c r="AG284" s="251"/>
      <c r="AH284" s="7"/>
      <c r="AI284" s="26"/>
      <c r="AL284" s="247" t="s">
        <v>382</v>
      </c>
      <c r="AM284" s="7" t="s">
        <v>131</v>
      </c>
      <c r="AN284" s="26"/>
      <c r="AO284" s="26"/>
      <c r="AP284" s="26"/>
      <c r="AQ284" s="26"/>
      <c r="BN284" s="61" t="s">
        <v>1595</v>
      </c>
      <c r="BO284" s="61"/>
      <c r="BQ284" s="166" t="s">
        <v>1100</v>
      </c>
      <c r="BW284" s="107" t="s">
        <v>76</v>
      </c>
      <c r="BX284" s="129" t="s">
        <v>892</v>
      </c>
      <c r="BY284" s="54"/>
      <c r="CP284" s="129" t="s">
        <v>879</v>
      </c>
      <c r="CQ284" s="130" t="str">
        <f t="shared" si="97"/>
        <v>04. Czerwony 3009</v>
      </c>
      <c r="DL284" s="7"/>
      <c r="DM284" s="166"/>
      <c r="DN284" s="166"/>
    </row>
    <row r="285" spans="1:118">
      <c r="A285" s="17"/>
      <c r="B285" s="18"/>
      <c r="C285" s="3"/>
      <c r="D285" s="3"/>
      <c r="E285" s="18"/>
      <c r="F285" s="3"/>
      <c r="G285" s="3"/>
      <c r="H285" s="17"/>
      <c r="I285" s="3"/>
      <c r="J285" s="3"/>
      <c r="K285" s="3"/>
      <c r="L285" s="3"/>
      <c r="M285" s="3"/>
      <c r="O285" s="17"/>
      <c r="P285" s="3"/>
      <c r="Q285" s="18"/>
      <c r="R285" s="3"/>
      <c r="S285" s="3"/>
      <c r="T285" s="17"/>
      <c r="U285" s="3"/>
      <c r="V285" s="3"/>
      <c r="W285" s="3"/>
      <c r="X285" s="3"/>
      <c r="Y285" s="26"/>
      <c r="Z285" s="27"/>
      <c r="AA285" s="26"/>
      <c r="AB285" s="28"/>
      <c r="AC285" s="26"/>
      <c r="AD285" s="26"/>
      <c r="AE285" s="27"/>
      <c r="AF285" s="26"/>
      <c r="AG285" s="251"/>
      <c r="AH285" s="7"/>
      <c r="AI285" s="26"/>
      <c r="AL285" s="247" t="s">
        <v>381</v>
      </c>
      <c r="AM285" s="7" t="s">
        <v>131</v>
      </c>
      <c r="AN285" s="26"/>
      <c r="AO285" s="26"/>
      <c r="AP285" s="26"/>
      <c r="AQ285" s="26"/>
      <c r="BN285" s="61" t="s">
        <v>1595</v>
      </c>
      <c r="BO285" s="61" t="s">
        <v>1596</v>
      </c>
      <c r="BQ285" s="166" t="s">
        <v>1101</v>
      </c>
      <c r="BW285" s="107" t="s">
        <v>76</v>
      </c>
      <c r="BX285" s="129" t="s">
        <v>891</v>
      </c>
      <c r="BY285" s="57"/>
      <c r="CP285" s="129" t="s">
        <v>879</v>
      </c>
      <c r="CQ285" s="130" t="str">
        <f t="shared" si="97"/>
        <v>05. Zielony 6020</v>
      </c>
      <c r="DL285" s="7"/>
      <c r="DM285" s="166"/>
      <c r="DN285" s="166"/>
    </row>
    <row r="286" spans="1:118">
      <c r="A286" s="17"/>
      <c r="B286" s="18"/>
      <c r="C286" s="3"/>
      <c r="D286" s="3"/>
      <c r="E286" s="18"/>
      <c r="F286" s="3"/>
      <c r="G286" s="3"/>
      <c r="H286" s="17"/>
      <c r="I286" s="3"/>
      <c r="J286" s="3"/>
      <c r="K286" s="3"/>
      <c r="L286" s="3"/>
      <c r="M286" s="3"/>
      <c r="O286" s="17"/>
      <c r="P286" s="3"/>
      <c r="Q286" s="18"/>
      <c r="R286" s="3"/>
      <c r="S286" s="3"/>
      <c r="T286" s="17"/>
      <c r="U286" s="3"/>
      <c r="V286" s="3"/>
      <c r="W286" s="3"/>
      <c r="X286" s="3"/>
      <c r="Y286" s="26"/>
      <c r="Z286" s="27"/>
      <c r="AA286" s="26"/>
      <c r="AB286" s="28"/>
      <c r="AC286" s="26"/>
      <c r="AD286" s="26"/>
      <c r="AE286" s="27"/>
      <c r="AF286" s="26"/>
      <c r="AG286" s="251"/>
      <c r="AH286" s="7"/>
      <c r="AI286" s="26"/>
      <c r="AL286" s="247" t="s">
        <v>89</v>
      </c>
      <c r="AM286" s="7" t="s">
        <v>131</v>
      </c>
      <c r="AN286" s="26"/>
      <c r="AO286" s="26"/>
      <c r="AP286" s="26"/>
      <c r="AQ286" s="26"/>
      <c r="BN286" s="61" t="s">
        <v>1595</v>
      </c>
      <c r="BO286" s="61" t="s">
        <v>1597</v>
      </c>
      <c r="BQ286" s="166" t="s">
        <v>1102</v>
      </c>
      <c r="BW286" s="107" t="s">
        <v>76</v>
      </c>
      <c r="BX286" s="129" t="s">
        <v>890</v>
      </c>
      <c r="BY286" s="62"/>
      <c r="CP286" s="129" t="s">
        <v>879</v>
      </c>
      <c r="CQ286" s="130" t="str">
        <f t="shared" si="97"/>
        <v>06. Czarny 9005</v>
      </c>
      <c r="DL286" s="7"/>
      <c r="DM286" s="166"/>
      <c r="DN286" s="166"/>
    </row>
    <row r="287" spans="1:118">
      <c r="A287" s="17"/>
      <c r="B287" s="18"/>
      <c r="C287" s="3"/>
      <c r="D287" s="3"/>
      <c r="E287" s="18"/>
      <c r="F287" s="3"/>
      <c r="G287" s="3"/>
      <c r="H287" s="17"/>
      <c r="I287" s="3"/>
      <c r="J287" s="3"/>
      <c r="K287" s="3"/>
      <c r="L287" s="3"/>
      <c r="M287" s="3"/>
      <c r="O287" s="17"/>
      <c r="P287" s="3"/>
      <c r="Q287" s="18"/>
      <c r="R287" s="3"/>
      <c r="S287" s="3"/>
      <c r="T287" s="17"/>
      <c r="U287" s="3"/>
      <c r="V287" s="3"/>
      <c r="W287" s="3"/>
      <c r="X287" s="3"/>
      <c r="Y287" s="26"/>
      <c r="Z287" s="27"/>
      <c r="AA287" s="26"/>
      <c r="AB287" s="28"/>
      <c r="AC287" s="26"/>
      <c r="AD287" s="26"/>
      <c r="AE287" s="27"/>
      <c r="AF287" s="26"/>
      <c r="AG287" s="251"/>
      <c r="AH287" s="7"/>
      <c r="AI287" s="26"/>
      <c r="AL287" s="247" t="s">
        <v>327</v>
      </c>
      <c r="AM287" s="7" t="s">
        <v>360</v>
      </c>
      <c r="AN287" s="26"/>
      <c r="AO287" s="26"/>
      <c r="AP287" s="26"/>
      <c r="AQ287" s="26"/>
      <c r="BQ287" s="166" t="s">
        <v>1103</v>
      </c>
      <c r="BW287" s="107" t="s">
        <v>76</v>
      </c>
      <c r="BX287" s="129" t="s">
        <v>889</v>
      </c>
      <c r="BY287" s="62"/>
      <c r="CP287" s="129" t="s">
        <v>879</v>
      </c>
      <c r="CQ287" s="130" t="str">
        <f t="shared" si="97"/>
        <v>07. Ceglasty 8004</v>
      </c>
      <c r="CR287" s="57"/>
      <c r="DL287" s="7"/>
      <c r="DM287" s="166"/>
      <c r="DN287" s="166"/>
    </row>
    <row r="288" spans="1:118">
      <c r="A288" s="17"/>
      <c r="B288" s="18"/>
      <c r="C288" s="3"/>
      <c r="D288" s="3"/>
      <c r="E288" s="18"/>
      <c r="F288" s="3"/>
      <c r="G288" s="3"/>
      <c r="H288" s="17"/>
      <c r="I288" s="3"/>
      <c r="J288" s="3"/>
      <c r="K288" s="3"/>
      <c r="L288" s="3"/>
      <c r="M288" s="3"/>
      <c r="O288" s="17"/>
      <c r="P288" s="3"/>
      <c r="Q288" s="18"/>
      <c r="R288" s="3"/>
      <c r="S288" s="3"/>
      <c r="T288" s="17"/>
      <c r="U288" s="3"/>
      <c r="V288" s="3"/>
      <c r="W288" s="3"/>
      <c r="X288" s="3"/>
      <c r="Y288" s="26"/>
      <c r="Z288" s="27"/>
      <c r="AA288" s="26"/>
      <c r="AB288" s="28"/>
      <c r="AC288" s="26"/>
      <c r="AD288" s="26"/>
      <c r="AE288" s="27"/>
      <c r="AF288" s="26"/>
      <c r="AG288" s="251"/>
      <c r="AH288" s="7"/>
      <c r="AI288" s="26"/>
      <c r="AL288" s="247" t="s">
        <v>91</v>
      </c>
      <c r="AM288" s="7" t="s">
        <v>131</v>
      </c>
      <c r="AN288" s="26"/>
      <c r="AO288" s="26"/>
      <c r="AP288" s="26"/>
      <c r="AQ288" s="26"/>
      <c r="BW288" s="107" t="s">
        <v>76</v>
      </c>
      <c r="BX288" s="129" t="s">
        <v>888</v>
      </c>
      <c r="BY288" s="62"/>
      <c r="CP288" s="129" t="s">
        <v>879</v>
      </c>
      <c r="CQ288" s="130" t="str">
        <f t="shared" si="97"/>
        <v>08. Antracyt 7021</v>
      </c>
      <c r="DL288" s="7"/>
      <c r="DM288" s="166"/>
      <c r="DN288" s="166"/>
    </row>
    <row r="289" spans="1:118">
      <c r="A289" s="17"/>
      <c r="B289" s="18"/>
      <c r="C289" s="3"/>
      <c r="D289" s="3"/>
      <c r="E289" s="18"/>
      <c r="F289" s="3"/>
      <c r="G289" s="3"/>
      <c r="H289" s="17"/>
      <c r="I289" s="3"/>
      <c r="J289" s="3"/>
      <c r="K289" s="3"/>
      <c r="L289" s="3"/>
      <c r="M289" s="3"/>
      <c r="O289" s="17"/>
      <c r="P289" s="3"/>
      <c r="Q289" s="18"/>
      <c r="R289" s="3"/>
      <c r="S289" s="3"/>
      <c r="T289" s="17"/>
      <c r="U289" s="3"/>
      <c r="V289" s="3"/>
      <c r="W289" s="3"/>
      <c r="X289" s="3"/>
      <c r="Y289" s="26"/>
      <c r="Z289" s="27"/>
      <c r="AA289" s="26"/>
      <c r="AB289" s="28"/>
      <c r="AC289" s="26"/>
      <c r="AD289" s="26"/>
      <c r="AE289" s="27"/>
      <c r="AF289" s="26"/>
      <c r="AG289" s="251"/>
      <c r="AH289" s="7"/>
      <c r="AI289" s="26"/>
      <c r="AL289" s="247" t="s">
        <v>149</v>
      </c>
      <c r="AM289" s="7" t="s">
        <v>131</v>
      </c>
      <c r="AN289" s="26"/>
      <c r="AO289" s="26"/>
      <c r="AP289" s="26"/>
      <c r="AQ289" s="26"/>
      <c r="BN289" s="61" t="s">
        <v>1601</v>
      </c>
      <c r="BW289" s="107" t="s">
        <v>76</v>
      </c>
      <c r="BX289" s="129" t="s">
        <v>1593</v>
      </c>
      <c r="BY289" s="62"/>
      <c r="CP289" s="129" t="s">
        <v>879</v>
      </c>
      <c r="CQ289" s="130" t="str">
        <f>CC16</f>
        <v>10. Brązowy 8019</v>
      </c>
      <c r="DL289" s="7"/>
      <c r="DM289" s="166"/>
      <c r="DN289" s="166"/>
    </row>
    <row r="290" spans="1:118">
      <c r="A290" s="17"/>
      <c r="B290" s="18"/>
      <c r="C290" s="3"/>
      <c r="D290" s="3"/>
      <c r="E290" s="18"/>
      <c r="F290" s="3"/>
      <c r="G290" s="3"/>
      <c r="H290" s="17"/>
      <c r="I290" s="3"/>
      <c r="J290" s="3"/>
      <c r="K290" s="3"/>
      <c r="L290" s="3"/>
      <c r="M290" s="3"/>
      <c r="O290" s="17"/>
      <c r="P290" s="3"/>
      <c r="Q290" s="18"/>
      <c r="R290" s="3"/>
      <c r="S290" s="3"/>
      <c r="T290" s="17"/>
      <c r="U290" s="3"/>
      <c r="V290" s="3"/>
      <c r="W290" s="3"/>
      <c r="X290" s="3"/>
      <c r="Y290" s="26"/>
      <c r="Z290" s="27"/>
      <c r="AA290" s="26"/>
      <c r="AB290" s="28"/>
      <c r="AC290" s="26"/>
      <c r="AD290" s="26"/>
      <c r="AE290" s="27"/>
      <c r="AF290" s="26"/>
      <c r="AG290" s="251"/>
      <c r="AH290" s="7"/>
      <c r="AI290" s="26"/>
      <c r="AL290" s="247" t="s">
        <v>1600</v>
      </c>
      <c r="AM290" s="7" t="s">
        <v>131</v>
      </c>
      <c r="AN290" s="26"/>
      <c r="AO290" s="26"/>
      <c r="AP290" s="26"/>
      <c r="AQ290" s="26"/>
      <c r="BN290" s="61" t="s">
        <v>1601</v>
      </c>
      <c r="BO290" s="62" t="s">
        <v>1882</v>
      </c>
      <c r="BR290" s="62"/>
      <c r="BS290" s="62"/>
      <c r="BW290" s="107" t="s">
        <v>76</v>
      </c>
      <c r="BX290" s="129" t="s">
        <v>887</v>
      </c>
      <c r="BY290" s="62"/>
      <c r="CP290" s="131" t="s">
        <v>879</v>
      </c>
      <c r="CQ290" s="132" t="str">
        <f>CC24</f>
        <v>12. Antracyt 7016</v>
      </c>
      <c r="DL290" s="7"/>
      <c r="DM290" s="166"/>
      <c r="DN290" s="166"/>
    </row>
    <row r="291" spans="1:118">
      <c r="A291" s="17"/>
      <c r="B291" s="18"/>
      <c r="C291" s="3"/>
      <c r="D291" s="3"/>
      <c r="E291" s="18"/>
      <c r="F291" s="3"/>
      <c r="G291" s="3"/>
      <c r="H291" s="17"/>
      <c r="I291" s="3"/>
      <c r="J291" s="3"/>
      <c r="K291" s="3"/>
      <c r="L291" s="3"/>
      <c r="M291" s="3"/>
      <c r="O291" s="17"/>
      <c r="P291" s="3"/>
      <c r="Q291" s="18"/>
      <c r="R291" s="3"/>
      <c r="S291" s="3"/>
      <c r="T291" s="17"/>
      <c r="U291" s="3"/>
      <c r="V291" s="3"/>
      <c r="W291" s="3"/>
      <c r="X291" s="3"/>
      <c r="Y291" s="26"/>
      <c r="Z291" s="27"/>
      <c r="AA291" s="26"/>
      <c r="AB291" s="28"/>
      <c r="AC291" s="26"/>
      <c r="AD291" s="26"/>
      <c r="AE291" s="27"/>
      <c r="AF291" s="26"/>
      <c r="AG291" s="251"/>
      <c r="AH291" s="7"/>
      <c r="AI291" s="26"/>
      <c r="AL291" s="247" t="s">
        <v>329</v>
      </c>
      <c r="AM291" s="7" t="s">
        <v>131</v>
      </c>
      <c r="AN291" s="26"/>
      <c r="AO291" s="26"/>
      <c r="AP291" s="26"/>
      <c r="AQ291" s="26"/>
      <c r="BN291" s="61" t="s">
        <v>1601</v>
      </c>
      <c r="BW291" s="107" t="s">
        <v>76</v>
      </c>
      <c r="BX291" s="129" t="s">
        <v>886</v>
      </c>
      <c r="BY291" s="62"/>
      <c r="CP291" s="133" t="s">
        <v>880</v>
      </c>
      <c r="CQ291" s="134" t="str">
        <f t="shared" ref="CQ291:CQ297" si="98">CC8</f>
        <v>02. Brązowy 8017</v>
      </c>
      <c r="DL291" s="7"/>
      <c r="DM291" s="166"/>
      <c r="DN291" s="166"/>
    </row>
    <row r="292" spans="1:118">
      <c r="A292" s="17"/>
      <c r="B292" s="18"/>
      <c r="C292" s="3"/>
      <c r="D292" s="3"/>
      <c r="E292" s="18"/>
      <c r="F292" s="3"/>
      <c r="G292" s="3"/>
      <c r="H292" s="17"/>
      <c r="I292" s="3"/>
      <c r="J292" s="3"/>
      <c r="K292" s="3"/>
      <c r="L292" s="3"/>
      <c r="M292" s="3"/>
      <c r="O292" s="17"/>
      <c r="P292" s="3"/>
      <c r="Q292" s="18"/>
      <c r="R292" s="3"/>
      <c r="S292" s="3"/>
      <c r="T292" s="17"/>
      <c r="U292" s="3"/>
      <c r="V292" s="3"/>
      <c r="W292" s="3"/>
      <c r="X292" s="3"/>
      <c r="Y292" s="26"/>
      <c r="Z292" s="27"/>
      <c r="AA292" s="26"/>
      <c r="AB292" s="28"/>
      <c r="AC292" s="26"/>
      <c r="AD292" s="26"/>
      <c r="AE292" s="27"/>
      <c r="AF292" s="26"/>
      <c r="AG292" s="251"/>
      <c r="AH292" s="7"/>
      <c r="AI292" s="26"/>
      <c r="AL292" s="247" t="s">
        <v>361</v>
      </c>
      <c r="AM292" s="7" t="s">
        <v>307</v>
      </c>
      <c r="AN292" s="26"/>
      <c r="AO292" s="26"/>
      <c r="AP292" s="26"/>
      <c r="AQ292" s="26"/>
      <c r="BN292" s="61" t="s">
        <v>1601</v>
      </c>
      <c r="BO292" s="62" t="s">
        <v>1886</v>
      </c>
      <c r="BW292" s="107" t="s">
        <v>76</v>
      </c>
      <c r="BX292" s="129" t="s">
        <v>885</v>
      </c>
      <c r="BY292" s="62"/>
      <c r="CP292" s="133" t="s">
        <v>880</v>
      </c>
      <c r="CQ292" s="134" t="str">
        <f t="shared" si="98"/>
        <v>03. Grafitowy 7024</v>
      </c>
      <c r="DL292" s="7"/>
      <c r="DM292" s="166"/>
      <c r="DN292" s="166"/>
    </row>
    <row r="293" spans="1:118">
      <c r="A293" s="17"/>
      <c r="B293" s="18"/>
      <c r="C293" s="3"/>
      <c r="D293" s="3"/>
      <c r="E293" s="18"/>
      <c r="F293" s="3"/>
      <c r="G293" s="3"/>
      <c r="H293" s="17"/>
      <c r="I293" s="3"/>
      <c r="J293" s="3"/>
      <c r="K293" s="3"/>
      <c r="L293" s="3"/>
      <c r="M293" s="3"/>
      <c r="O293" s="17"/>
      <c r="P293" s="3"/>
      <c r="Q293" s="18"/>
      <c r="R293" s="3"/>
      <c r="S293" s="3"/>
      <c r="T293" s="17"/>
      <c r="U293" s="3"/>
      <c r="V293" s="3"/>
      <c r="W293" s="3"/>
      <c r="X293" s="3"/>
      <c r="Y293" s="26"/>
      <c r="Z293" s="27"/>
      <c r="AA293" s="26"/>
      <c r="AB293" s="28"/>
      <c r="AC293" s="26"/>
      <c r="AD293" s="26"/>
      <c r="AE293" s="27"/>
      <c r="AF293" s="26"/>
      <c r="AG293" s="251"/>
      <c r="AH293" s="7"/>
      <c r="AI293" s="26"/>
      <c r="AL293" s="247" t="s">
        <v>1275</v>
      </c>
      <c r="AM293" s="7" t="s">
        <v>307</v>
      </c>
      <c r="AN293" s="26"/>
      <c r="AO293" s="26"/>
      <c r="AP293" s="26"/>
      <c r="AQ293" s="26"/>
      <c r="BN293" s="61" t="s">
        <v>1601</v>
      </c>
      <c r="BO293" s="62" t="s">
        <v>1887</v>
      </c>
      <c r="BW293" s="107" t="s">
        <v>76</v>
      </c>
      <c r="BX293" s="157" t="s">
        <v>1164</v>
      </c>
      <c r="BY293" s="62"/>
      <c r="CP293" s="133" t="s">
        <v>880</v>
      </c>
      <c r="CQ293" s="134" t="str">
        <f t="shared" si="98"/>
        <v>04. Czerwony 3009</v>
      </c>
      <c r="CR293" s="57"/>
      <c r="DL293" s="7"/>
      <c r="DM293" s="166"/>
      <c r="DN293" s="166"/>
    </row>
    <row r="294" spans="1:118">
      <c r="A294" s="17"/>
      <c r="B294" s="18"/>
      <c r="C294" s="3"/>
      <c r="D294" s="3"/>
      <c r="E294" s="18"/>
      <c r="F294" s="3"/>
      <c r="G294" s="3"/>
      <c r="H294" s="17"/>
      <c r="I294" s="3"/>
      <c r="J294" s="3"/>
      <c r="K294" s="3"/>
      <c r="L294" s="3"/>
      <c r="M294" s="3"/>
      <c r="O294" s="17"/>
      <c r="P294" s="3"/>
      <c r="Q294" s="18"/>
      <c r="R294" s="3"/>
      <c r="S294" s="3"/>
      <c r="T294" s="17"/>
      <c r="U294" s="3"/>
      <c r="V294" s="3"/>
      <c r="W294" s="3"/>
      <c r="X294" s="3"/>
      <c r="Y294" s="26"/>
      <c r="Z294" s="27"/>
      <c r="AA294" s="26"/>
      <c r="AB294" s="28"/>
      <c r="AC294" s="26"/>
      <c r="AD294" s="26"/>
      <c r="AE294" s="27"/>
      <c r="AF294" s="26"/>
      <c r="AG294" s="251"/>
      <c r="AH294" s="7"/>
      <c r="AI294" s="26"/>
      <c r="AL294" s="247" t="s">
        <v>1276</v>
      </c>
      <c r="AM294" s="7" t="s">
        <v>307</v>
      </c>
      <c r="AN294" s="26"/>
      <c r="AO294" s="26"/>
      <c r="AP294" s="26"/>
      <c r="AQ294" s="26"/>
      <c r="BN294" s="61" t="s">
        <v>1601</v>
      </c>
      <c r="BW294" s="107" t="s">
        <v>76</v>
      </c>
      <c r="BX294" s="157" t="s">
        <v>1165</v>
      </c>
      <c r="BY294" s="62"/>
      <c r="CP294" s="133" t="s">
        <v>880</v>
      </c>
      <c r="CQ294" s="134" t="str">
        <f t="shared" si="98"/>
        <v>05. Zielony 6020</v>
      </c>
      <c r="DL294" s="7"/>
      <c r="DM294" s="166"/>
      <c r="DN294" s="166"/>
    </row>
    <row r="295" spans="1:118">
      <c r="A295" s="17"/>
      <c r="B295" s="18"/>
      <c r="C295" s="3"/>
      <c r="D295" s="3"/>
      <c r="E295" s="18"/>
      <c r="F295" s="3"/>
      <c r="G295" s="3"/>
      <c r="H295" s="17"/>
      <c r="I295" s="3"/>
      <c r="J295" s="3"/>
      <c r="K295" s="3"/>
      <c r="L295" s="3"/>
      <c r="M295" s="3"/>
      <c r="O295" s="17"/>
      <c r="P295" s="3"/>
      <c r="Q295" s="18"/>
      <c r="R295" s="3"/>
      <c r="S295" s="3"/>
      <c r="T295" s="17"/>
      <c r="U295" s="3"/>
      <c r="V295" s="3"/>
      <c r="W295" s="3"/>
      <c r="X295" s="3"/>
      <c r="Y295" s="26"/>
      <c r="Z295" s="27"/>
      <c r="AA295" s="26"/>
      <c r="AB295" s="28"/>
      <c r="AC295" s="26"/>
      <c r="AD295" s="26"/>
      <c r="AE295" s="27"/>
      <c r="AF295" s="26"/>
      <c r="AG295" s="251"/>
      <c r="AH295" s="7"/>
      <c r="AI295" s="26"/>
      <c r="AL295" s="247" t="s">
        <v>365</v>
      </c>
      <c r="AM295" s="7" t="s">
        <v>307</v>
      </c>
      <c r="AN295" s="26"/>
      <c r="AO295" s="26"/>
      <c r="AP295" s="26"/>
      <c r="AQ295" s="26"/>
      <c r="BN295" s="61" t="s">
        <v>1601</v>
      </c>
      <c r="BO295" s="62" t="s">
        <v>1611</v>
      </c>
      <c r="BW295" s="107" t="s">
        <v>76</v>
      </c>
      <c r="BX295" s="178" t="s">
        <v>1349</v>
      </c>
      <c r="BY295" s="62"/>
      <c r="CP295" s="133" t="s">
        <v>880</v>
      </c>
      <c r="CQ295" s="134" t="str">
        <f t="shared" si="98"/>
        <v>06. Czarny 9005</v>
      </c>
      <c r="DL295" s="7"/>
      <c r="DM295" s="166"/>
      <c r="DN295" s="166"/>
    </row>
    <row r="296" spans="1:118">
      <c r="A296" s="17"/>
      <c r="B296" s="18"/>
      <c r="C296" s="3"/>
      <c r="D296" s="3"/>
      <c r="E296" s="18"/>
      <c r="F296" s="3"/>
      <c r="G296" s="3"/>
      <c r="H296" s="17"/>
      <c r="I296" s="3"/>
      <c r="J296" s="3"/>
      <c r="K296" s="3"/>
      <c r="L296" s="3"/>
      <c r="M296" s="3"/>
      <c r="O296" s="17"/>
      <c r="P296" s="3"/>
      <c r="Q296" s="18"/>
      <c r="R296" s="3"/>
      <c r="S296" s="3"/>
      <c r="T296" s="17"/>
      <c r="U296" s="3"/>
      <c r="V296" s="3"/>
      <c r="W296" s="3"/>
      <c r="X296" s="3"/>
      <c r="Y296" s="26"/>
      <c r="Z296" s="27"/>
      <c r="AA296" s="26"/>
      <c r="AB296" s="28"/>
      <c r="AC296" s="26"/>
      <c r="AD296" s="26"/>
      <c r="AE296" s="27"/>
      <c r="AF296" s="26"/>
      <c r="AG296" s="251"/>
      <c r="AH296" s="7"/>
      <c r="AI296" s="26"/>
      <c r="AL296" s="247" t="s">
        <v>981</v>
      </c>
      <c r="AM296" s="7" t="s">
        <v>922</v>
      </c>
      <c r="AN296" s="26"/>
      <c r="AO296" s="26"/>
      <c r="AP296" s="26"/>
      <c r="AQ296" s="26"/>
      <c r="BN296" s="61" t="s">
        <v>1601</v>
      </c>
      <c r="BW296" s="107" t="s">
        <v>76</v>
      </c>
      <c r="BX296" s="178" t="s">
        <v>1350</v>
      </c>
      <c r="BY296" s="62"/>
      <c r="CP296" s="133" t="s">
        <v>880</v>
      </c>
      <c r="CQ296" s="134" t="str">
        <f t="shared" si="98"/>
        <v>07. Ceglasty 8004</v>
      </c>
      <c r="DL296" s="7"/>
      <c r="DM296" s="166"/>
      <c r="DN296" s="166"/>
    </row>
    <row r="297" spans="1:118">
      <c r="A297" s="17"/>
      <c r="B297" s="18"/>
      <c r="C297" s="3"/>
      <c r="D297" s="3"/>
      <c r="E297" s="18"/>
      <c r="F297" s="3"/>
      <c r="G297" s="3"/>
      <c r="H297" s="17"/>
      <c r="I297" s="3"/>
      <c r="J297" s="3"/>
      <c r="K297" s="3"/>
      <c r="L297" s="3"/>
      <c r="M297" s="3"/>
      <c r="O297" s="17"/>
      <c r="P297" s="3"/>
      <c r="Q297" s="18"/>
      <c r="R297" s="3"/>
      <c r="S297" s="3"/>
      <c r="T297" s="17"/>
      <c r="U297" s="3"/>
      <c r="V297" s="3"/>
      <c r="W297" s="3"/>
      <c r="X297" s="3"/>
      <c r="Y297" s="26"/>
      <c r="Z297" s="27"/>
      <c r="AA297" s="26"/>
      <c r="AB297" s="28"/>
      <c r="AC297" s="26"/>
      <c r="AD297" s="26"/>
      <c r="AE297" s="27"/>
      <c r="AF297" s="26"/>
      <c r="AG297" s="251"/>
      <c r="AH297" s="7"/>
      <c r="AI297" s="26"/>
      <c r="AL297" s="247" t="s">
        <v>982</v>
      </c>
      <c r="AM297" s="7" t="s">
        <v>922</v>
      </c>
      <c r="AN297" s="26"/>
      <c r="AO297" s="26"/>
      <c r="AP297" s="26"/>
      <c r="AQ297" s="26"/>
      <c r="BN297" s="61" t="s">
        <v>1601</v>
      </c>
      <c r="BO297" s="62" t="s">
        <v>1800</v>
      </c>
      <c r="BY297" s="62"/>
      <c r="CP297" s="133" t="s">
        <v>880</v>
      </c>
      <c r="CQ297" s="134" t="str">
        <f t="shared" si="98"/>
        <v>08. Antracyt 7021</v>
      </c>
      <c r="DL297" s="7"/>
      <c r="DM297" s="166"/>
      <c r="DN297" s="166"/>
    </row>
    <row r="298" spans="1:118">
      <c r="A298" s="17"/>
      <c r="B298" s="18"/>
      <c r="C298" s="3"/>
      <c r="D298" s="3"/>
      <c r="E298" s="18"/>
      <c r="F298" s="3"/>
      <c r="G298" s="3"/>
      <c r="H298" s="17"/>
      <c r="I298" s="3"/>
      <c r="J298" s="3"/>
      <c r="K298" s="3"/>
      <c r="L298" s="3"/>
      <c r="M298" s="3"/>
      <c r="O298" s="17"/>
      <c r="P298" s="3"/>
      <c r="Q298" s="18"/>
      <c r="R298" s="3"/>
      <c r="S298" s="3"/>
      <c r="T298" s="17"/>
      <c r="U298" s="3"/>
      <c r="V298" s="3"/>
      <c r="W298" s="3"/>
      <c r="X298" s="3"/>
      <c r="Y298" s="26"/>
      <c r="Z298" s="27"/>
      <c r="AA298" s="26"/>
      <c r="AB298" s="28"/>
      <c r="AC298" s="26"/>
      <c r="AD298" s="26"/>
      <c r="AE298" s="27"/>
      <c r="AF298" s="26"/>
      <c r="AG298" s="251"/>
      <c r="AH298" s="7"/>
      <c r="AI298" s="26"/>
      <c r="AL298" s="247" t="s">
        <v>81</v>
      </c>
      <c r="AM298" s="7" t="s">
        <v>131</v>
      </c>
      <c r="AN298" s="26"/>
      <c r="AO298" s="26"/>
      <c r="AP298" s="26"/>
      <c r="AQ298" s="26"/>
      <c r="BN298" s="61" t="s">
        <v>1601</v>
      </c>
      <c r="BO298" s="62" t="s">
        <v>1801</v>
      </c>
      <c r="BW298" s="107" t="s">
        <v>57</v>
      </c>
      <c r="BX298" s="131" t="s">
        <v>878</v>
      </c>
      <c r="BY298" s="62"/>
      <c r="CP298" s="133" t="s">
        <v>880</v>
      </c>
      <c r="CQ298" s="134" t="str">
        <f>CC16</f>
        <v>10. Brązowy 8019</v>
      </c>
      <c r="DL298" s="7"/>
      <c r="DM298" s="166"/>
      <c r="DN298" s="166"/>
    </row>
    <row r="299" spans="1:118">
      <c r="A299" s="17"/>
      <c r="B299" s="18"/>
      <c r="C299" s="3"/>
      <c r="D299" s="3"/>
      <c r="E299" s="18"/>
      <c r="F299" s="3"/>
      <c r="G299" s="3"/>
      <c r="H299" s="17"/>
      <c r="I299" s="3"/>
      <c r="J299" s="3"/>
      <c r="K299" s="3"/>
      <c r="L299" s="3"/>
      <c r="M299" s="3"/>
      <c r="O299" s="17"/>
      <c r="P299" s="3"/>
      <c r="Q299" s="18"/>
      <c r="R299" s="3"/>
      <c r="S299" s="3"/>
      <c r="T299" s="17"/>
      <c r="U299" s="3"/>
      <c r="V299" s="3"/>
      <c r="W299" s="3"/>
      <c r="X299" s="3"/>
      <c r="Y299" s="26"/>
      <c r="Z299" s="27"/>
      <c r="AA299" s="26"/>
      <c r="AB299" s="28"/>
      <c r="AC299" s="26"/>
      <c r="AD299" s="26"/>
      <c r="AE299" s="27"/>
      <c r="AF299" s="26"/>
      <c r="AG299" s="251"/>
      <c r="AH299" s="7"/>
      <c r="AI299" s="26"/>
      <c r="AL299" s="247" t="s">
        <v>83</v>
      </c>
      <c r="AM299" s="7" t="s">
        <v>131</v>
      </c>
      <c r="AN299" s="26"/>
      <c r="AO299" s="26"/>
      <c r="AP299" s="26"/>
      <c r="AQ299" s="26"/>
      <c r="BN299" s="61" t="s">
        <v>1601</v>
      </c>
      <c r="BO299" s="62" t="s">
        <v>1802</v>
      </c>
      <c r="BW299" s="107" t="s">
        <v>57</v>
      </c>
      <c r="BX299" s="178" t="s">
        <v>879</v>
      </c>
      <c r="BY299" s="62"/>
      <c r="CP299" s="133" t="s">
        <v>880</v>
      </c>
      <c r="CQ299" s="135" t="str">
        <f>CC24</f>
        <v>12. Antracyt 7016</v>
      </c>
      <c r="CR299" s="57"/>
      <c r="DL299" s="7"/>
      <c r="DM299" s="166"/>
      <c r="DN299" s="166"/>
    </row>
    <row r="300" spans="1:118">
      <c r="A300" s="17"/>
      <c r="B300" s="18"/>
      <c r="C300" s="3"/>
      <c r="D300" s="3"/>
      <c r="E300" s="18"/>
      <c r="F300" s="3"/>
      <c r="G300" s="3"/>
      <c r="H300" s="17"/>
      <c r="I300" s="3"/>
      <c r="J300" s="3"/>
      <c r="K300" s="3"/>
      <c r="L300" s="3"/>
      <c r="M300" s="3"/>
      <c r="O300" s="17"/>
      <c r="P300" s="3"/>
      <c r="Q300" s="18"/>
      <c r="R300" s="3"/>
      <c r="S300" s="3"/>
      <c r="T300" s="17"/>
      <c r="U300" s="3"/>
      <c r="V300" s="3"/>
      <c r="W300" s="3"/>
      <c r="X300" s="3"/>
      <c r="Y300" s="26"/>
      <c r="Z300" s="27"/>
      <c r="AA300" s="26"/>
      <c r="AB300" s="28"/>
      <c r="AC300" s="26"/>
      <c r="AD300" s="26"/>
      <c r="AE300" s="27"/>
      <c r="AF300" s="26"/>
      <c r="AG300" s="251"/>
      <c r="AH300" s="7"/>
      <c r="AI300" s="26"/>
      <c r="AL300" s="247" t="s">
        <v>79</v>
      </c>
      <c r="AM300" s="7" t="s">
        <v>131</v>
      </c>
      <c r="AN300" s="26"/>
      <c r="AO300" s="26"/>
      <c r="AP300" s="26"/>
      <c r="AQ300" s="26"/>
      <c r="BN300" s="61" t="s">
        <v>1601</v>
      </c>
      <c r="BW300" s="107" t="s">
        <v>57</v>
      </c>
      <c r="BX300" s="178" t="s">
        <v>880</v>
      </c>
      <c r="BY300" s="62"/>
      <c r="CP300" s="136" t="s">
        <v>881</v>
      </c>
      <c r="CQ300" s="137" t="str">
        <f t="shared" ref="CQ300:CQ306" si="99">CC8</f>
        <v>02. Brązowy 8017</v>
      </c>
      <c r="DL300" s="7"/>
      <c r="DM300" s="166"/>
      <c r="DN300" s="166"/>
    </row>
    <row r="301" spans="1:118">
      <c r="A301" s="17"/>
      <c r="B301" s="18"/>
      <c r="C301" s="3"/>
      <c r="D301" s="3"/>
      <c r="E301" s="18"/>
      <c r="F301" s="3"/>
      <c r="G301" s="3"/>
      <c r="H301" s="17"/>
      <c r="I301" s="3"/>
      <c r="J301" s="3"/>
      <c r="K301" s="3"/>
      <c r="L301" s="3"/>
      <c r="M301" s="3"/>
      <c r="O301" s="17"/>
      <c r="P301" s="3"/>
      <c r="Q301" s="18"/>
      <c r="R301" s="3"/>
      <c r="S301" s="3"/>
      <c r="T301" s="17"/>
      <c r="U301" s="3"/>
      <c r="V301" s="3"/>
      <c r="W301" s="3"/>
      <c r="X301" s="3"/>
      <c r="Y301" s="26"/>
      <c r="Z301" s="27"/>
      <c r="AA301" s="26"/>
      <c r="AB301" s="28"/>
      <c r="AC301" s="26"/>
      <c r="AD301" s="26"/>
      <c r="AE301" s="27"/>
      <c r="AF301" s="26"/>
      <c r="AG301" s="251"/>
      <c r="AH301" s="7"/>
      <c r="AI301" s="26"/>
      <c r="AL301" s="247" t="s">
        <v>815</v>
      </c>
      <c r="AM301" s="7" t="s">
        <v>307</v>
      </c>
      <c r="AN301" s="26"/>
      <c r="AO301" s="26"/>
      <c r="AP301" s="26"/>
      <c r="AQ301" s="26"/>
      <c r="BN301" s="61" t="s">
        <v>1601</v>
      </c>
      <c r="BO301" s="62" t="s">
        <v>1610</v>
      </c>
      <c r="BW301" s="107" t="s">
        <v>57</v>
      </c>
      <c r="BX301" s="178" t="s">
        <v>881</v>
      </c>
      <c r="BY301" s="62"/>
      <c r="CP301" s="133" t="s">
        <v>881</v>
      </c>
      <c r="CQ301" s="134" t="str">
        <f t="shared" si="99"/>
        <v>03. Grafitowy 7024</v>
      </c>
      <c r="DL301" s="7"/>
      <c r="DM301" s="166"/>
      <c r="DN301" s="166"/>
    </row>
    <row r="302" spans="1:118">
      <c r="A302" s="17"/>
      <c r="B302" s="18"/>
      <c r="C302" s="3"/>
      <c r="D302" s="3"/>
      <c r="E302" s="18"/>
      <c r="F302" s="3"/>
      <c r="G302" s="3"/>
      <c r="H302" s="17"/>
      <c r="I302" s="3"/>
      <c r="J302" s="3"/>
      <c r="K302" s="3"/>
      <c r="L302" s="3"/>
      <c r="M302" s="3"/>
      <c r="O302" s="17"/>
      <c r="P302" s="3"/>
      <c r="Q302" s="18"/>
      <c r="R302" s="3"/>
      <c r="S302" s="3"/>
      <c r="T302" s="17"/>
      <c r="U302" s="3"/>
      <c r="V302" s="3"/>
      <c r="W302" s="3"/>
      <c r="X302" s="3"/>
      <c r="Y302" s="26"/>
      <c r="Z302" s="27"/>
      <c r="AA302" s="26"/>
      <c r="AB302" s="28"/>
      <c r="AC302" s="26"/>
      <c r="AD302" s="26"/>
      <c r="AE302" s="27"/>
      <c r="AF302" s="26"/>
      <c r="AG302" s="251"/>
      <c r="AH302" s="7"/>
      <c r="AI302" s="26"/>
      <c r="AL302" s="247" t="s">
        <v>814</v>
      </c>
      <c r="AM302" s="7" t="s">
        <v>307</v>
      </c>
      <c r="AN302" s="26"/>
      <c r="AO302" s="26"/>
      <c r="AP302" s="26"/>
      <c r="AQ302" s="26"/>
      <c r="BN302" s="61" t="s">
        <v>1601</v>
      </c>
      <c r="BW302" s="107" t="s">
        <v>57</v>
      </c>
      <c r="BX302" s="178" t="s">
        <v>883</v>
      </c>
      <c r="BY302" s="62"/>
      <c r="CP302" s="133" t="s">
        <v>881</v>
      </c>
      <c r="CQ302" s="134" t="str">
        <f t="shared" si="99"/>
        <v>04. Czerwony 3009</v>
      </c>
      <c r="DL302" s="7"/>
      <c r="DM302" s="166"/>
      <c r="DN302" s="166"/>
    </row>
    <row r="303" spans="1:118">
      <c r="A303" s="17"/>
      <c r="B303" s="18"/>
      <c r="C303" s="3"/>
      <c r="D303" s="3"/>
      <c r="E303" s="18"/>
      <c r="F303" s="3"/>
      <c r="G303" s="3"/>
      <c r="H303" s="17"/>
      <c r="I303" s="3"/>
      <c r="J303" s="3"/>
      <c r="K303" s="3"/>
      <c r="L303" s="3"/>
      <c r="M303" s="3"/>
      <c r="O303" s="17"/>
      <c r="P303" s="3"/>
      <c r="Q303" s="18"/>
      <c r="R303" s="3"/>
      <c r="S303" s="3"/>
      <c r="T303" s="17"/>
      <c r="U303" s="3"/>
      <c r="V303" s="3"/>
      <c r="W303" s="3"/>
      <c r="X303" s="3"/>
      <c r="Y303" s="26"/>
      <c r="Z303" s="27"/>
      <c r="AA303" s="26"/>
      <c r="AB303" s="28"/>
      <c r="AC303" s="26"/>
      <c r="AD303" s="26"/>
      <c r="AE303" s="27"/>
      <c r="AF303" s="26"/>
      <c r="AG303" s="251"/>
      <c r="AH303" s="7"/>
      <c r="AI303" s="26"/>
      <c r="AL303" s="247" t="s">
        <v>973</v>
      </c>
      <c r="AM303" s="7" t="s">
        <v>307</v>
      </c>
      <c r="AN303" s="26"/>
      <c r="AO303" s="26"/>
      <c r="AP303" s="26"/>
      <c r="AQ303" s="26"/>
      <c r="BN303" s="61" t="s">
        <v>1601</v>
      </c>
      <c r="BO303" s="62" t="s">
        <v>1782</v>
      </c>
      <c r="BW303" s="107" t="s">
        <v>57</v>
      </c>
      <c r="BX303" s="178" t="s">
        <v>884</v>
      </c>
      <c r="BY303" s="62"/>
      <c r="CP303" s="133" t="s">
        <v>881</v>
      </c>
      <c r="CQ303" s="134" t="str">
        <f t="shared" si="99"/>
        <v>05. Zielony 6020</v>
      </c>
      <c r="DL303" s="7"/>
      <c r="DM303" s="166"/>
      <c r="DN303" s="166"/>
    </row>
    <row r="304" spans="1:118">
      <c r="A304" s="17"/>
      <c r="B304" s="18"/>
      <c r="C304" s="3"/>
      <c r="D304" s="3"/>
      <c r="E304" s="18"/>
      <c r="F304" s="3"/>
      <c r="G304" s="3"/>
      <c r="H304" s="17"/>
      <c r="I304" s="3"/>
      <c r="J304" s="3"/>
      <c r="K304" s="3"/>
      <c r="L304" s="3"/>
      <c r="M304" s="3"/>
      <c r="O304" s="17"/>
      <c r="P304" s="3"/>
      <c r="Q304" s="18"/>
      <c r="R304" s="3"/>
      <c r="S304" s="3"/>
      <c r="T304" s="17"/>
      <c r="U304" s="3"/>
      <c r="V304" s="3"/>
      <c r="W304" s="3"/>
      <c r="X304" s="3"/>
      <c r="Y304" s="26"/>
      <c r="Z304" s="27"/>
      <c r="AA304" s="26"/>
      <c r="AB304" s="28"/>
      <c r="AC304" s="26"/>
      <c r="AD304" s="26"/>
      <c r="AE304" s="27"/>
      <c r="AF304" s="26"/>
      <c r="AG304" s="251"/>
      <c r="AH304" s="7"/>
      <c r="AI304" s="26"/>
      <c r="AL304" s="247" t="s">
        <v>974</v>
      </c>
      <c r="AM304" s="7" t="s">
        <v>307</v>
      </c>
      <c r="AN304" s="26"/>
      <c r="AO304" s="26"/>
      <c r="AP304" s="26"/>
      <c r="AQ304" s="26"/>
      <c r="BN304" s="61" t="s">
        <v>1601</v>
      </c>
      <c r="BW304" s="107" t="s">
        <v>57</v>
      </c>
      <c r="BX304" s="178" t="s">
        <v>896</v>
      </c>
      <c r="BY304" s="62"/>
      <c r="CP304" s="133" t="s">
        <v>881</v>
      </c>
      <c r="CQ304" s="134" t="str">
        <f t="shared" si="99"/>
        <v>06. Czarny 9005</v>
      </c>
      <c r="CR304" s="57"/>
      <c r="DL304" s="7"/>
      <c r="DM304" s="166"/>
      <c r="DN304" s="166"/>
    </row>
    <row r="305" spans="1:118">
      <c r="A305" s="17"/>
      <c r="B305" s="18"/>
      <c r="C305" s="3"/>
      <c r="D305" s="3"/>
      <c r="E305" s="18"/>
      <c r="F305" s="3"/>
      <c r="G305" s="3"/>
      <c r="H305" s="17"/>
      <c r="I305" s="3"/>
      <c r="J305" s="3"/>
      <c r="K305" s="3"/>
      <c r="L305" s="3"/>
      <c r="M305" s="3"/>
      <c r="O305" s="17"/>
      <c r="P305" s="3"/>
      <c r="Q305" s="18"/>
      <c r="R305" s="3"/>
      <c r="S305" s="3"/>
      <c r="T305" s="17"/>
      <c r="U305" s="3"/>
      <c r="V305" s="3"/>
      <c r="W305" s="3"/>
      <c r="X305" s="3"/>
      <c r="Y305" s="26"/>
      <c r="Z305" s="27"/>
      <c r="AA305" s="26"/>
      <c r="AB305" s="28"/>
      <c r="AC305" s="26"/>
      <c r="AD305" s="26"/>
      <c r="AE305" s="27"/>
      <c r="AF305" s="26"/>
      <c r="AG305" s="251"/>
      <c r="AH305" s="7"/>
      <c r="AI305" s="26"/>
      <c r="AL305" s="247" t="s">
        <v>393</v>
      </c>
      <c r="AM305" s="7" t="s">
        <v>147</v>
      </c>
      <c r="AN305" s="26"/>
      <c r="AO305" s="26"/>
      <c r="AP305" s="26"/>
      <c r="AQ305" s="26"/>
      <c r="BN305" s="61" t="s">
        <v>1601</v>
      </c>
      <c r="BO305" s="62" t="s">
        <v>1612</v>
      </c>
      <c r="BW305" s="107" t="s">
        <v>57</v>
      </c>
      <c r="BX305" s="178" t="s">
        <v>895</v>
      </c>
      <c r="BY305" s="62"/>
      <c r="CP305" s="133" t="s">
        <v>881</v>
      </c>
      <c r="CQ305" s="134" t="str">
        <f t="shared" si="99"/>
        <v>07. Ceglasty 8004</v>
      </c>
      <c r="DL305" s="7"/>
      <c r="DM305" s="166"/>
      <c r="DN305" s="166"/>
    </row>
    <row r="306" spans="1:118">
      <c r="A306" s="17"/>
      <c r="B306" s="18"/>
      <c r="C306" s="3"/>
      <c r="D306" s="3"/>
      <c r="E306" s="18"/>
      <c r="F306" s="3"/>
      <c r="G306" s="3"/>
      <c r="H306" s="17"/>
      <c r="I306" s="3"/>
      <c r="J306" s="3"/>
      <c r="K306" s="3"/>
      <c r="L306" s="3"/>
      <c r="M306" s="3"/>
      <c r="O306" s="17"/>
      <c r="P306" s="3"/>
      <c r="Q306" s="18"/>
      <c r="R306" s="3"/>
      <c r="S306" s="3"/>
      <c r="T306" s="17"/>
      <c r="U306" s="3"/>
      <c r="V306" s="3"/>
      <c r="W306" s="3"/>
      <c r="X306" s="3"/>
      <c r="Y306" s="26"/>
      <c r="Z306" s="27"/>
      <c r="AA306" s="26"/>
      <c r="AB306" s="28"/>
      <c r="AC306" s="26"/>
      <c r="AD306" s="26"/>
      <c r="AE306" s="27"/>
      <c r="AF306" s="26"/>
      <c r="AG306" s="251"/>
      <c r="AH306" s="7"/>
      <c r="AI306" s="26"/>
      <c r="AL306" s="247" t="s">
        <v>399</v>
      </c>
      <c r="AM306" s="7" t="s">
        <v>147</v>
      </c>
      <c r="AN306" s="26"/>
      <c r="AO306" s="26"/>
      <c r="AP306" s="26"/>
      <c r="AQ306" s="26"/>
      <c r="BN306" s="61" t="s">
        <v>1601</v>
      </c>
      <c r="BW306" s="107" t="s">
        <v>57</v>
      </c>
      <c r="BX306" s="178" t="s">
        <v>894</v>
      </c>
      <c r="BY306" s="62"/>
      <c r="CP306" s="133" t="s">
        <v>881</v>
      </c>
      <c r="CQ306" s="134" t="str">
        <f t="shared" si="99"/>
        <v>08. Antracyt 7021</v>
      </c>
      <c r="DL306" s="7"/>
      <c r="DM306" s="166"/>
      <c r="DN306" s="166"/>
    </row>
    <row r="307" spans="1:118">
      <c r="A307" s="17"/>
      <c r="B307" s="18"/>
      <c r="C307" s="3"/>
      <c r="D307" s="3"/>
      <c r="E307" s="18"/>
      <c r="F307" s="3"/>
      <c r="G307" s="3"/>
      <c r="H307" s="17"/>
      <c r="I307" s="3"/>
      <c r="J307" s="3"/>
      <c r="K307" s="3"/>
      <c r="L307" s="3"/>
      <c r="M307" s="3"/>
      <c r="O307" s="17"/>
      <c r="P307" s="3"/>
      <c r="Q307" s="18"/>
      <c r="R307" s="3"/>
      <c r="S307" s="3"/>
      <c r="T307" s="17"/>
      <c r="U307" s="3"/>
      <c r="V307" s="3"/>
      <c r="W307" s="3"/>
      <c r="X307" s="3"/>
      <c r="Y307" s="26"/>
      <c r="Z307" s="27"/>
      <c r="AA307" s="26"/>
      <c r="AB307" s="28"/>
      <c r="AC307" s="26"/>
      <c r="AD307" s="26"/>
      <c r="AE307" s="27"/>
      <c r="AF307" s="26"/>
      <c r="AG307" s="251"/>
      <c r="AH307" s="7"/>
      <c r="AI307" s="26"/>
      <c r="AL307" s="247" t="s">
        <v>309</v>
      </c>
      <c r="AM307" s="7" t="s">
        <v>147</v>
      </c>
      <c r="AN307" s="26"/>
      <c r="AO307" s="26"/>
      <c r="AP307" s="26"/>
      <c r="AQ307" s="26"/>
      <c r="BN307" s="61" t="s">
        <v>1601</v>
      </c>
      <c r="BO307" s="62" t="s">
        <v>1803</v>
      </c>
      <c r="BW307" s="107" t="s">
        <v>57</v>
      </c>
      <c r="BX307" s="178" t="s">
        <v>893</v>
      </c>
      <c r="BY307" s="62"/>
      <c r="CP307" s="133" t="s">
        <v>881</v>
      </c>
      <c r="CQ307" s="134" t="str">
        <f>CC16</f>
        <v>10. Brązowy 8019</v>
      </c>
      <c r="DL307" s="7"/>
      <c r="DM307" s="166"/>
      <c r="DN307" s="166"/>
    </row>
    <row r="308" spans="1:118">
      <c r="A308" s="17"/>
      <c r="B308" s="18"/>
      <c r="C308" s="3"/>
      <c r="D308" s="3"/>
      <c r="E308" s="18"/>
      <c r="F308" s="3"/>
      <c r="G308" s="3"/>
      <c r="H308" s="17"/>
      <c r="I308" s="3"/>
      <c r="J308" s="3"/>
      <c r="K308" s="3"/>
      <c r="L308" s="3"/>
      <c r="M308" s="3"/>
      <c r="O308" s="17"/>
      <c r="P308" s="3"/>
      <c r="Q308" s="18"/>
      <c r="R308" s="3"/>
      <c r="S308" s="3"/>
      <c r="T308" s="17"/>
      <c r="U308" s="3"/>
      <c r="V308" s="3"/>
      <c r="W308" s="3"/>
      <c r="X308" s="3"/>
      <c r="Y308" s="26"/>
      <c r="Z308" s="27"/>
      <c r="AA308" s="26"/>
      <c r="AB308" s="28"/>
      <c r="AC308" s="26"/>
      <c r="AD308" s="26"/>
      <c r="AE308" s="27"/>
      <c r="AF308" s="26"/>
      <c r="AG308" s="251"/>
      <c r="AH308" s="7"/>
      <c r="AI308" s="26"/>
      <c r="AL308" s="247" t="s">
        <v>310</v>
      </c>
      <c r="AM308" s="7" t="s">
        <v>147</v>
      </c>
      <c r="AN308" s="26"/>
      <c r="AO308" s="26"/>
      <c r="AP308" s="26"/>
      <c r="AQ308" s="26"/>
      <c r="BN308" s="61" t="s">
        <v>1601</v>
      </c>
      <c r="BO308" s="62" t="s">
        <v>1804</v>
      </c>
      <c r="BW308" s="107" t="s">
        <v>57</v>
      </c>
      <c r="BX308" s="178" t="s">
        <v>892</v>
      </c>
      <c r="BY308" s="62"/>
      <c r="CP308" s="133" t="s">
        <v>881</v>
      </c>
      <c r="CQ308" s="134" t="str">
        <f>CC24</f>
        <v>12. Antracyt 7016</v>
      </c>
      <c r="DL308" s="7"/>
      <c r="DM308" s="166"/>
      <c r="DN308" s="166"/>
    </row>
    <row r="309" spans="1:118">
      <c r="A309" s="17"/>
      <c r="B309" s="18"/>
      <c r="C309" s="3"/>
      <c r="D309" s="3"/>
      <c r="E309" s="18"/>
      <c r="F309" s="3"/>
      <c r="G309" s="3"/>
      <c r="H309" s="17"/>
      <c r="I309" s="3"/>
      <c r="J309" s="3"/>
      <c r="K309" s="3"/>
      <c r="L309" s="3"/>
      <c r="M309" s="3"/>
      <c r="O309" s="17"/>
      <c r="P309" s="3"/>
      <c r="Q309" s="18"/>
      <c r="R309" s="3"/>
      <c r="S309" s="3"/>
      <c r="T309" s="17"/>
      <c r="U309" s="3"/>
      <c r="V309" s="3"/>
      <c r="W309" s="3"/>
      <c r="X309" s="3"/>
      <c r="Y309" s="26"/>
      <c r="Z309" s="27"/>
      <c r="AA309" s="26"/>
      <c r="AB309" s="28"/>
      <c r="AC309" s="26"/>
      <c r="AD309" s="26"/>
      <c r="AE309" s="27"/>
      <c r="AF309" s="26"/>
      <c r="AG309" s="251"/>
      <c r="AH309" s="7"/>
      <c r="AI309" s="26"/>
      <c r="AL309" s="247" t="s">
        <v>314</v>
      </c>
      <c r="AM309" s="7" t="s">
        <v>147</v>
      </c>
      <c r="AN309" s="26"/>
      <c r="AO309" s="26"/>
      <c r="AP309" s="26"/>
      <c r="AQ309" s="26"/>
      <c r="BN309" s="61" t="s">
        <v>1601</v>
      </c>
      <c r="BO309" s="62" t="s">
        <v>1805</v>
      </c>
      <c r="BW309" s="107" t="s">
        <v>57</v>
      </c>
      <c r="BX309" s="178" t="s">
        <v>891</v>
      </c>
      <c r="BY309" s="62"/>
      <c r="CP309" s="138" t="s">
        <v>883</v>
      </c>
      <c r="CQ309" s="137" t="str">
        <f t="shared" ref="CQ309:CQ315" si="100">CC8</f>
        <v>02. Brązowy 8017</v>
      </c>
      <c r="DL309" s="7"/>
      <c r="DM309" s="166"/>
      <c r="DN309" s="166"/>
    </row>
    <row r="310" spans="1:118">
      <c r="A310" s="17"/>
      <c r="B310" s="18"/>
      <c r="C310" s="3"/>
      <c r="D310" s="3"/>
      <c r="E310" s="18"/>
      <c r="F310" s="3"/>
      <c r="G310" s="3"/>
      <c r="H310" s="17"/>
      <c r="I310" s="3"/>
      <c r="J310" s="3"/>
      <c r="K310" s="3"/>
      <c r="L310" s="3"/>
      <c r="M310" s="3"/>
      <c r="O310" s="17"/>
      <c r="P310" s="3"/>
      <c r="Q310" s="18"/>
      <c r="R310" s="3"/>
      <c r="S310" s="3"/>
      <c r="T310" s="17"/>
      <c r="U310" s="3"/>
      <c r="V310" s="3"/>
      <c r="W310" s="3"/>
      <c r="X310" s="3"/>
      <c r="Y310" s="26"/>
      <c r="Z310" s="27"/>
      <c r="AA310" s="26"/>
      <c r="AB310" s="28"/>
      <c r="AC310" s="26"/>
      <c r="AD310" s="26"/>
      <c r="AE310" s="27"/>
      <c r="AF310" s="26"/>
      <c r="AG310" s="251"/>
      <c r="AH310" s="7"/>
      <c r="AI310" s="26"/>
      <c r="AL310" s="247" t="s">
        <v>151</v>
      </c>
      <c r="AM310" s="7" t="s">
        <v>147</v>
      </c>
      <c r="AN310" s="26"/>
      <c r="AO310" s="26"/>
      <c r="AP310" s="26"/>
      <c r="AQ310" s="26"/>
      <c r="BN310" s="61" t="s">
        <v>1601</v>
      </c>
      <c r="BO310" s="62" t="s">
        <v>1783</v>
      </c>
      <c r="BW310" s="107" t="s">
        <v>57</v>
      </c>
      <c r="BX310" s="178" t="s">
        <v>890</v>
      </c>
      <c r="BY310" s="62"/>
      <c r="CP310" s="139" t="s">
        <v>883</v>
      </c>
      <c r="CQ310" s="134" t="str">
        <f t="shared" si="100"/>
        <v>03. Grafitowy 7024</v>
      </c>
      <c r="DL310" s="7"/>
      <c r="DM310" s="166"/>
      <c r="DN310" s="166"/>
    </row>
    <row r="311" spans="1:118">
      <c r="A311" s="17"/>
      <c r="B311" s="18"/>
      <c r="C311" s="3"/>
      <c r="D311" s="3"/>
      <c r="E311" s="18"/>
      <c r="F311" s="3"/>
      <c r="G311" s="3"/>
      <c r="H311" s="17"/>
      <c r="I311" s="3"/>
      <c r="J311" s="3"/>
      <c r="K311" s="3"/>
      <c r="L311" s="3"/>
      <c r="M311" s="3"/>
      <c r="O311" s="17"/>
      <c r="P311" s="3"/>
      <c r="Q311" s="18"/>
      <c r="R311" s="3"/>
      <c r="S311" s="3"/>
      <c r="T311" s="17"/>
      <c r="U311" s="3"/>
      <c r="V311" s="3"/>
      <c r="W311" s="3"/>
      <c r="X311" s="3"/>
      <c r="Y311" s="26"/>
      <c r="Z311" s="27"/>
      <c r="AA311" s="26"/>
      <c r="AB311" s="28"/>
      <c r="AC311" s="26"/>
      <c r="AD311" s="26"/>
      <c r="AE311" s="27"/>
      <c r="AF311" s="26"/>
      <c r="AG311" s="251"/>
      <c r="AH311" s="7"/>
      <c r="AI311" s="26"/>
      <c r="AL311" s="247" t="s">
        <v>152</v>
      </c>
      <c r="AM311" s="7" t="s">
        <v>147</v>
      </c>
      <c r="AN311" s="26"/>
      <c r="AO311" s="26"/>
      <c r="AP311" s="26"/>
      <c r="AQ311" s="26"/>
      <c r="BN311" s="61" t="s">
        <v>1601</v>
      </c>
      <c r="BW311" s="107" t="s">
        <v>57</v>
      </c>
      <c r="BX311" s="178" t="s">
        <v>889</v>
      </c>
      <c r="BY311" s="62"/>
      <c r="CP311" s="139" t="s">
        <v>883</v>
      </c>
      <c r="CQ311" s="134" t="str">
        <f t="shared" si="100"/>
        <v>04. Czerwony 3009</v>
      </c>
      <c r="DL311" s="7"/>
      <c r="DM311" s="166"/>
      <c r="DN311" s="166"/>
    </row>
    <row r="312" spans="1:118">
      <c r="A312" s="17"/>
      <c r="B312" s="18"/>
      <c r="C312" s="3"/>
      <c r="D312" s="3"/>
      <c r="E312" s="18"/>
      <c r="F312" s="3"/>
      <c r="G312" s="3"/>
      <c r="H312" s="17"/>
      <c r="I312" s="3"/>
      <c r="J312" s="3"/>
      <c r="K312" s="3"/>
      <c r="L312" s="3"/>
      <c r="M312" s="3"/>
      <c r="O312" s="17"/>
      <c r="P312" s="3"/>
      <c r="Q312" s="18"/>
      <c r="R312" s="3"/>
      <c r="S312" s="3"/>
      <c r="T312" s="17"/>
      <c r="U312" s="3"/>
      <c r="V312" s="3"/>
      <c r="W312" s="3"/>
      <c r="X312" s="3"/>
      <c r="Y312" s="26"/>
      <c r="Z312" s="27"/>
      <c r="AA312" s="26"/>
      <c r="AB312" s="28"/>
      <c r="AC312" s="26"/>
      <c r="AD312" s="26"/>
      <c r="AE312" s="27"/>
      <c r="AF312" s="26"/>
      <c r="AG312" s="251"/>
      <c r="AH312" s="7"/>
      <c r="AI312" s="26"/>
      <c r="AL312" s="247" t="s">
        <v>153</v>
      </c>
      <c r="AM312" s="7" t="s">
        <v>147</v>
      </c>
      <c r="AN312" s="26"/>
      <c r="AO312" s="26"/>
      <c r="AP312" s="26"/>
      <c r="AQ312" s="26"/>
      <c r="BN312" s="61" t="s">
        <v>1601</v>
      </c>
      <c r="BO312" s="62" t="s">
        <v>1832</v>
      </c>
      <c r="BW312" s="107" t="s">
        <v>57</v>
      </c>
      <c r="BX312" s="178" t="s">
        <v>888</v>
      </c>
      <c r="BY312" s="62"/>
      <c r="CP312" s="139" t="s">
        <v>883</v>
      </c>
      <c r="CQ312" s="134" t="str">
        <f t="shared" si="100"/>
        <v>05. Zielony 6020</v>
      </c>
      <c r="DL312" s="7"/>
      <c r="DM312" s="166"/>
      <c r="DN312" s="166"/>
    </row>
    <row r="313" spans="1:118">
      <c r="A313" s="17"/>
      <c r="B313" s="18"/>
      <c r="C313" s="3"/>
      <c r="D313" s="3"/>
      <c r="E313" s="18"/>
      <c r="F313" s="3"/>
      <c r="G313" s="3"/>
      <c r="H313" s="17"/>
      <c r="I313" s="3"/>
      <c r="J313" s="3"/>
      <c r="K313" s="3"/>
      <c r="L313" s="3"/>
      <c r="M313" s="3"/>
      <c r="O313" s="17"/>
      <c r="P313" s="3"/>
      <c r="Q313" s="18"/>
      <c r="R313" s="3"/>
      <c r="S313" s="3"/>
      <c r="T313" s="17"/>
      <c r="U313" s="3"/>
      <c r="V313" s="3"/>
      <c r="W313" s="3"/>
      <c r="X313" s="3"/>
      <c r="Y313" s="26"/>
      <c r="Z313" s="27"/>
      <c r="AA313" s="26"/>
      <c r="AB313" s="28"/>
      <c r="AC313" s="26"/>
      <c r="AD313" s="26"/>
      <c r="AE313" s="27"/>
      <c r="AF313" s="26"/>
      <c r="AG313" s="251"/>
      <c r="AH313" s="7"/>
      <c r="AI313" s="26"/>
      <c r="AL313" s="247" t="s">
        <v>154</v>
      </c>
      <c r="AM313" s="7" t="s">
        <v>147</v>
      </c>
      <c r="AN313" s="26"/>
      <c r="AO313" s="26"/>
      <c r="AP313" s="26"/>
      <c r="AQ313" s="26"/>
      <c r="BN313" s="61" t="s">
        <v>1601</v>
      </c>
      <c r="BW313" s="107" t="s">
        <v>57</v>
      </c>
      <c r="BX313" s="178" t="s">
        <v>1593</v>
      </c>
      <c r="BY313" s="62"/>
      <c r="CP313" s="139" t="s">
        <v>883</v>
      </c>
      <c r="CQ313" s="134" t="str">
        <f t="shared" si="100"/>
        <v>06. Czarny 9005</v>
      </c>
      <c r="DL313" s="7"/>
      <c r="DM313" s="166"/>
      <c r="DN313" s="166"/>
    </row>
    <row r="314" spans="1:118">
      <c r="A314" s="17"/>
      <c r="B314" s="18"/>
      <c r="C314" s="3"/>
      <c r="D314" s="3"/>
      <c r="E314" s="18"/>
      <c r="F314" s="3"/>
      <c r="G314" s="3"/>
      <c r="H314" s="17"/>
      <c r="I314" s="3"/>
      <c r="J314" s="3"/>
      <c r="K314" s="3"/>
      <c r="L314" s="3"/>
      <c r="M314" s="3"/>
      <c r="O314" s="17"/>
      <c r="P314" s="3"/>
      <c r="Q314" s="18"/>
      <c r="R314" s="3"/>
      <c r="S314" s="3"/>
      <c r="T314" s="17"/>
      <c r="U314" s="3"/>
      <c r="V314" s="3"/>
      <c r="W314" s="3"/>
      <c r="X314" s="3"/>
      <c r="Y314" s="26"/>
      <c r="Z314" s="27"/>
      <c r="AA314" s="26"/>
      <c r="AB314" s="28"/>
      <c r="AC314" s="26"/>
      <c r="AD314" s="26"/>
      <c r="AE314" s="27"/>
      <c r="AF314" s="26"/>
      <c r="AG314" s="251"/>
      <c r="AH314" s="7"/>
      <c r="AI314" s="26"/>
      <c r="AL314" s="247" t="s">
        <v>155</v>
      </c>
      <c r="AM314" s="7" t="s">
        <v>148</v>
      </c>
      <c r="AN314" s="26"/>
      <c r="AO314" s="26"/>
      <c r="AP314" s="26"/>
      <c r="AQ314" s="26"/>
      <c r="BN314" s="61" t="s">
        <v>1601</v>
      </c>
      <c r="BO314" s="62" t="s">
        <v>1868</v>
      </c>
      <c r="BW314" s="107" t="s">
        <v>57</v>
      </c>
      <c r="BX314" s="178" t="s">
        <v>887</v>
      </c>
      <c r="BY314" s="62"/>
      <c r="CP314" s="139" t="s">
        <v>883</v>
      </c>
      <c r="CQ314" s="134" t="str">
        <f t="shared" si="100"/>
        <v>07. Ceglasty 8004</v>
      </c>
      <c r="CV314" s="3" t="s">
        <v>262</v>
      </c>
      <c r="DL314" s="7"/>
      <c r="DM314" s="166"/>
      <c r="DN314" s="166"/>
    </row>
    <row r="315" spans="1:118">
      <c r="A315" s="17"/>
      <c r="B315" s="18"/>
      <c r="C315" s="3"/>
      <c r="D315" s="3"/>
      <c r="E315" s="18"/>
      <c r="F315" s="3"/>
      <c r="G315" s="3"/>
      <c r="H315" s="17"/>
      <c r="I315" s="3"/>
      <c r="J315" s="3"/>
      <c r="K315" s="3"/>
      <c r="L315" s="3"/>
      <c r="M315" s="3"/>
      <c r="O315" s="17"/>
      <c r="P315" s="3"/>
      <c r="Q315" s="18"/>
      <c r="R315" s="3"/>
      <c r="S315" s="3"/>
      <c r="T315" s="17"/>
      <c r="U315" s="3"/>
      <c r="V315" s="3"/>
      <c r="W315" s="3"/>
      <c r="X315" s="3"/>
      <c r="Y315" s="26"/>
      <c r="Z315" s="27"/>
      <c r="AA315" s="26"/>
      <c r="AB315" s="28"/>
      <c r="AC315" s="26"/>
      <c r="AD315" s="26"/>
      <c r="AE315" s="27"/>
      <c r="AF315" s="26"/>
      <c r="AG315" s="251"/>
      <c r="AH315" s="7"/>
      <c r="AI315" s="26"/>
      <c r="AL315" s="247" t="s">
        <v>156</v>
      </c>
      <c r="AM315" s="7" t="s">
        <v>148</v>
      </c>
      <c r="AN315" s="26"/>
      <c r="AO315" s="26"/>
      <c r="AP315" s="26"/>
      <c r="AQ315" s="26"/>
      <c r="BN315" s="61" t="s">
        <v>1601</v>
      </c>
      <c r="BO315" s="62" t="s">
        <v>1869</v>
      </c>
      <c r="BW315" s="107" t="s">
        <v>57</v>
      </c>
      <c r="BX315" s="178" t="s">
        <v>886</v>
      </c>
      <c r="BY315" s="62"/>
      <c r="CP315" s="139" t="s">
        <v>883</v>
      </c>
      <c r="CQ315" s="134" t="str">
        <f t="shared" si="100"/>
        <v>08. Antracyt 7021</v>
      </c>
      <c r="DL315" s="7"/>
      <c r="DM315" s="166"/>
      <c r="DN315" s="166"/>
    </row>
    <row r="316" spans="1:118">
      <c r="A316" s="17"/>
      <c r="B316" s="18"/>
      <c r="C316" s="3"/>
      <c r="D316" s="3"/>
      <c r="E316" s="18"/>
      <c r="F316" s="3"/>
      <c r="G316" s="3"/>
      <c r="H316" s="17"/>
      <c r="I316" s="3"/>
      <c r="J316" s="3"/>
      <c r="K316" s="3"/>
      <c r="L316" s="3"/>
      <c r="M316" s="3"/>
      <c r="O316" s="17"/>
      <c r="P316" s="3"/>
      <c r="Q316" s="18"/>
      <c r="R316" s="3"/>
      <c r="S316" s="3"/>
      <c r="T316" s="17"/>
      <c r="U316" s="3"/>
      <c r="V316" s="3"/>
      <c r="W316" s="3"/>
      <c r="X316" s="3"/>
      <c r="Y316" s="26"/>
      <c r="Z316" s="27"/>
      <c r="AA316" s="26"/>
      <c r="AB316" s="28"/>
      <c r="AC316" s="26"/>
      <c r="AD316" s="26"/>
      <c r="AE316" s="27"/>
      <c r="AF316" s="26"/>
      <c r="AG316" s="251"/>
      <c r="AH316" s="7"/>
      <c r="AI316" s="26"/>
      <c r="AL316" s="247" t="s">
        <v>380</v>
      </c>
      <c r="AM316" s="7" t="s">
        <v>148</v>
      </c>
      <c r="AN316" s="26"/>
      <c r="AO316" s="26"/>
      <c r="AP316" s="26"/>
      <c r="AQ316" s="26"/>
      <c r="BN316" s="61" t="s">
        <v>1601</v>
      </c>
      <c r="BO316" s="62" t="s">
        <v>1874</v>
      </c>
      <c r="BW316" s="128" t="s">
        <v>57</v>
      </c>
      <c r="BX316" s="178" t="s">
        <v>885</v>
      </c>
      <c r="BY316" s="62"/>
      <c r="CP316" s="139" t="s">
        <v>883</v>
      </c>
      <c r="CQ316" s="134" t="str">
        <f>CC16</f>
        <v>10. Brązowy 8019</v>
      </c>
      <c r="DL316" s="7"/>
      <c r="DM316" s="166"/>
      <c r="DN316" s="166"/>
    </row>
    <row r="317" spans="1:118">
      <c r="A317" s="17"/>
      <c r="B317" s="18"/>
      <c r="C317" s="3"/>
      <c r="D317" s="3"/>
      <c r="E317" s="18"/>
      <c r="F317" s="3"/>
      <c r="G317" s="3"/>
      <c r="H317" s="17"/>
      <c r="I317" s="3"/>
      <c r="J317" s="3"/>
      <c r="K317" s="3"/>
      <c r="L317" s="3"/>
      <c r="M317" s="3"/>
      <c r="O317" s="17"/>
      <c r="P317" s="3"/>
      <c r="Q317" s="18"/>
      <c r="R317" s="3"/>
      <c r="S317" s="3"/>
      <c r="T317" s="17"/>
      <c r="U317" s="3"/>
      <c r="V317" s="3"/>
      <c r="W317" s="3"/>
      <c r="X317" s="3"/>
      <c r="Y317" s="26"/>
      <c r="Z317" s="27"/>
      <c r="AA317" s="26"/>
      <c r="AB317" s="28"/>
      <c r="AC317" s="26"/>
      <c r="AD317" s="26"/>
      <c r="AE317" s="27"/>
      <c r="AF317" s="26"/>
      <c r="AG317" s="251"/>
      <c r="AH317" s="7"/>
      <c r="AI317" s="26"/>
      <c r="AL317" s="247" t="s">
        <v>157</v>
      </c>
      <c r="AM317" s="7" t="s">
        <v>148</v>
      </c>
      <c r="AN317" s="26"/>
      <c r="AO317" s="26"/>
      <c r="AP317" s="26"/>
      <c r="AQ317" s="26"/>
      <c r="BN317" s="61" t="s">
        <v>1601</v>
      </c>
      <c r="BO317" s="62" t="s">
        <v>1833</v>
      </c>
      <c r="BW317" s="107" t="s">
        <v>57</v>
      </c>
      <c r="BX317" s="157" t="s">
        <v>1164</v>
      </c>
      <c r="BY317" s="62"/>
      <c r="CP317" s="139" t="s">
        <v>883</v>
      </c>
      <c r="CQ317" s="135" t="str">
        <f>CC24</f>
        <v>12. Antracyt 7016</v>
      </c>
      <c r="DL317" s="7"/>
      <c r="DM317" s="166"/>
      <c r="DN317" s="166"/>
    </row>
    <row r="318" spans="1:118">
      <c r="A318" s="17"/>
      <c r="B318" s="18"/>
      <c r="C318" s="3"/>
      <c r="D318" s="3"/>
      <c r="E318" s="18"/>
      <c r="F318" s="3"/>
      <c r="G318" s="3"/>
      <c r="H318" s="17"/>
      <c r="I318" s="3"/>
      <c r="J318" s="3"/>
      <c r="K318" s="3"/>
      <c r="L318" s="3"/>
      <c r="M318" s="3"/>
      <c r="O318" s="17"/>
      <c r="P318" s="3"/>
      <c r="Q318" s="18"/>
      <c r="R318" s="3"/>
      <c r="S318" s="3"/>
      <c r="T318" s="17"/>
      <c r="U318" s="3"/>
      <c r="V318" s="3"/>
      <c r="W318" s="3"/>
      <c r="X318" s="3"/>
      <c r="Y318" s="26"/>
      <c r="Z318" s="27"/>
      <c r="AA318" s="26"/>
      <c r="AB318" s="28"/>
      <c r="AC318" s="26"/>
      <c r="AD318" s="26"/>
      <c r="AE318" s="27"/>
      <c r="AF318" s="26"/>
      <c r="AG318" s="251"/>
      <c r="AH318" s="7"/>
      <c r="AI318" s="26"/>
      <c r="AL318" s="247" t="s">
        <v>158</v>
      </c>
      <c r="AM318" s="7" t="s">
        <v>990</v>
      </c>
      <c r="AN318" s="26"/>
      <c r="AO318" s="26"/>
      <c r="AP318" s="26"/>
      <c r="AQ318" s="26"/>
      <c r="BN318" s="61" t="s">
        <v>1601</v>
      </c>
      <c r="BO318" s="62" t="s">
        <v>1870</v>
      </c>
      <c r="BW318" s="128" t="s">
        <v>57</v>
      </c>
      <c r="BX318" s="157" t="s">
        <v>1165</v>
      </c>
      <c r="BY318" s="62"/>
      <c r="CP318" s="136" t="s">
        <v>884</v>
      </c>
      <c r="CQ318" s="137" t="str">
        <f>CC8</f>
        <v>02. Brązowy 8017</v>
      </c>
      <c r="CR318" s="57"/>
      <c r="DL318" s="7"/>
      <c r="DM318" s="166"/>
      <c r="DN318" s="166"/>
    </row>
    <row r="319" spans="1:118">
      <c r="A319" s="17"/>
      <c r="B319" s="18"/>
      <c r="C319" s="3"/>
      <c r="D319" s="3"/>
      <c r="E319" s="18"/>
      <c r="F319" s="3"/>
      <c r="G319" s="3"/>
      <c r="H319" s="17"/>
      <c r="I319" s="3"/>
      <c r="J319" s="3"/>
      <c r="K319" s="3"/>
      <c r="L319" s="3"/>
      <c r="M319" s="3"/>
      <c r="O319" s="17"/>
      <c r="P319" s="3"/>
      <c r="Q319" s="18"/>
      <c r="R319" s="3"/>
      <c r="S319" s="3"/>
      <c r="T319" s="17"/>
      <c r="U319" s="3"/>
      <c r="V319" s="3"/>
      <c r="W319" s="3"/>
      <c r="X319" s="3"/>
      <c r="Y319" s="26"/>
      <c r="Z319" s="27"/>
      <c r="AA319" s="26"/>
      <c r="AB319" s="28"/>
      <c r="AC319" s="26"/>
      <c r="AD319" s="26"/>
      <c r="AE319" s="27"/>
      <c r="AF319" s="26"/>
      <c r="AG319" s="251"/>
      <c r="AH319" s="7"/>
      <c r="AI319" s="26"/>
      <c r="AL319" s="247" t="s">
        <v>158</v>
      </c>
      <c r="AM319" s="7" t="s">
        <v>989</v>
      </c>
      <c r="AN319" s="247" t="s">
        <v>320</v>
      </c>
      <c r="AO319" s="7" t="s">
        <v>147</v>
      </c>
      <c r="AP319" s="26"/>
      <c r="AQ319" s="26"/>
      <c r="BN319" s="61" t="s">
        <v>1601</v>
      </c>
      <c r="BO319" s="62" t="s">
        <v>1871</v>
      </c>
      <c r="BW319" s="107" t="s">
        <v>57</v>
      </c>
      <c r="BX319" s="178" t="s">
        <v>1349</v>
      </c>
      <c r="BY319" s="62"/>
      <c r="CP319" s="133" t="s">
        <v>884</v>
      </c>
      <c r="CQ319" s="134" t="str">
        <f>CC9</f>
        <v>03. Grafitowy 7024</v>
      </c>
      <c r="DL319" s="7"/>
      <c r="DM319" s="166"/>
      <c r="DN319" s="166"/>
    </row>
    <row r="320" spans="1:118">
      <c r="A320" s="17"/>
      <c r="B320" s="18"/>
      <c r="C320" s="3"/>
      <c r="D320" s="3"/>
      <c r="E320" s="18"/>
      <c r="F320" s="3"/>
      <c r="G320" s="3"/>
      <c r="H320" s="17"/>
      <c r="I320" s="3"/>
      <c r="J320" s="3"/>
      <c r="K320" s="3"/>
      <c r="L320" s="3"/>
      <c r="M320" s="3"/>
      <c r="O320" s="17"/>
      <c r="P320" s="3"/>
      <c r="Q320" s="18"/>
      <c r="R320" s="3"/>
      <c r="S320" s="3"/>
      <c r="T320" s="17"/>
      <c r="U320" s="3"/>
      <c r="V320" s="3"/>
      <c r="W320" s="3"/>
      <c r="X320" s="3"/>
      <c r="Y320" s="26"/>
      <c r="Z320" s="27"/>
      <c r="AA320" s="26"/>
      <c r="AB320" s="28"/>
      <c r="AC320" s="26"/>
      <c r="AD320" s="26"/>
      <c r="AE320" s="27"/>
      <c r="AF320" s="26"/>
      <c r="AG320" s="251"/>
      <c r="AH320" s="7"/>
      <c r="AI320" s="26"/>
      <c r="AL320" s="247" t="s">
        <v>971</v>
      </c>
      <c r="AM320" s="7" t="s">
        <v>972</v>
      </c>
      <c r="AN320" s="247" t="s">
        <v>322</v>
      </c>
      <c r="AO320" s="7" t="s">
        <v>147</v>
      </c>
      <c r="AP320" s="26"/>
      <c r="AQ320" s="26"/>
      <c r="BN320" s="61" t="s">
        <v>1601</v>
      </c>
      <c r="BO320" s="62" t="s">
        <v>1872</v>
      </c>
      <c r="BW320" s="128" t="s">
        <v>57</v>
      </c>
      <c r="BX320" s="178" t="s">
        <v>1350</v>
      </c>
      <c r="BY320" s="62"/>
      <c r="CP320" s="133" t="s">
        <v>884</v>
      </c>
      <c r="CQ320" s="134" t="str">
        <f>CC10</f>
        <v>04. Czerwony 3009</v>
      </c>
      <c r="DL320" s="7"/>
      <c r="DM320" s="166"/>
      <c r="DN320" s="166"/>
    </row>
    <row r="321" spans="1:118">
      <c r="A321" s="17"/>
      <c r="B321" s="18"/>
      <c r="C321" s="3"/>
      <c r="D321" s="3"/>
      <c r="E321" s="18"/>
      <c r="F321" s="3"/>
      <c r="G321" s="3"/>
      <c r="H321" s="17"/>
      <c r="I321" s="3"/>
      <c r="J321" s="3"/>
      <c r="K321" s="3"/>
      <c r="L321" s="3"/>
      <c r="M321" s="3"/>
      <c r="O321" s="17"/>
      <c r="P321" s="3"/>
      <c r="Q321" s="18"/>
      <c r="R321" s="3"/>
      <c r="S321" s="3"/>
      <c r="T321" s="17"/>
      <c r="U321" s="3"/>
      <c r="V321" s="3"/>
      <c r="W321" s="3"/>
      <c r="X321" s="3"/>
      <c r="Y321" s="26"/>
      <c r="Z321" s="27"/>
      <c r="AA321" s="26"/>
      <c r="AB321" s="28"/>
      <c r="AC321" s="26"/>
      <c r="AD321" s="26"/>
      <c r="AE321" s="27"/>
      <c r="AF321" s="26"/>
      <c r="AG321" s="251"/>
      <c r="AH321" s="7"/>
      <c r="AI321" s="26"/>
      <c r="AL321" s="247" t="s">
        <v>923</v>
      </c>
      <c r="AM321" s="7" t="s">
        <v>148</v>
      </c>
      <c r="AN321" s="247" t="s">
        <v>321</v>
      </c>
      <c r="AO321" s="7" t="s">
        <v>147</v>
      </c>
      <c r="AP321" s="26"/>
      <c r="AQ321" s="26"/>
      <c r="BN321" s="61" t="s">
        <v>1601</v>
      </c>
      <c r="BO321" s="62" t="s">
        <v>1873</v>
      </c>
      <c r="BY321" s="62"/>
      <c r="CP321" s="133" t="s">
        <v>884</v>
      </c>
      <c r="CQ321" s="134" t="str">
        <f>CC12</f>
        <v>06. Czarny 9005</v>
      </c>
      <c r="DL321" s="7"/>
      <c r="DM321" s="166"/>
      <c r="DN321" s="166"/>
    </row>
    <row r="322" spans="1:118">
      <c r="A322" s="17"/>
      <c r="B322" s="18"/>
      <c r="C322" s="3"/>
      <c r="D322" s="3"/>
      <c r="E322" s="18"/>
      <c r="F322" s="3"/>
      <c r="G322" s="3"/>
      <c r="H322" s="17"/>
      <c r="I322" s="3"/>
      <c r="J322" s="3"/>
      <c r="K322" s="3"/>
      <c r="L322" s="3"/>
      <c r="M322" s="3"/>
      <c r="O322" s="17"/>
      <c r="P322" s="3"/>
      <c r="Q322" s="18"/>
      <c r="R322" s="3"/>
      <c r="S322" s="3"/>
      <c r="T322" s="17"/>
      <c r="U322" s="3"/>
      <c r="V322" s="3"/>
      <c r="W322" s="3"/>
      <c r="X322" s="3"/>
      <c r="Y322" s="26"/>
      <c r="Z322" s="27"/>
      <c r="AA322" s="26"/>
      <c r="AB322" s="28"/>
      <c r="AC322" s="26"/>
      <c r="AD322" s="26"/>
      <c r="AE322" s="27"/>
      <c r="AF322" s="26"/>
      <c r="AG322" s="251"/>
      <c r="AH322" s="7"/>
      <c r="AI322" s="26"/>
      <c r="AL322" s="247" t="s">
        <v>924</v>
      </c>
      <c r="AM322" s="7" t="s">
        <v>148</v>
      </c>
      <c r="AN322" s="247" t="s">
        <v>323</v>
      </c>
      <c r="AO322" s="7" t="s">
        <v>147</v>
      </c>
      <c r="AP322" s="26"/>
      <c r="AQ322" s="26"/>
      <c r="BN322" s="61" t="s">
        <v>1601</v>
      </c>
      <c r="BW322" s="132" t="s">
        <v>873</v>
      </c>
      <c r="BX322" s="131" t="s">
        <v>878</v>
      </c>
      <c r="BY322" s="62"/>
      <c r="CP322" s="133" t="s">
        <v>884</v>
      </c>
      <c r="CQ322" s="134" t="str">
        <f>CC13</f>
        <v>07. Ceglasty 8004</v>
      </c>
      <c r="DL322" s="7"/>
      <c r="DM322" s="166"/>
      <c r="DN322" s="166"/>
    </row>
    <row r="323" spans="1:118">
      <c r="A323" s="17"/>
      <c r="B323" s="18"/>
      <c r="C323" s="3"/>
      <c r="D323" s="3"/>
      <c r="E323" s="18"/>
      <c r="F323" s="3"/>
      <c r="G323" s="3"/>
      <c r="H323" s="17"/>
      <c r="I323" s="3"/>
      <c r="J323" s="3"/>
      <c r="K323" s="3"/>
      <c r="L323" s="3"/>
      <c r="M323" s="3"/>
      <c r="O323" s="17"/>
      <c r="P323" s="3"/>
      <c r="Q323" s="18"/>
      <c r="R323" s="3"/>
      <c r="S323" s="3"/>
      <c r="T323" s="17"/>
      <c r="U323" s="3"/>
      <c r="V323" s="3"/>
      <c r="W323" s="3"/>
      <c r="X323" s="3"/>
      <c r="Y323" s="26"/>
      <c r="Z323" s="27"/>
      <c r="AA323" s="26"/>
      <c r="AB323" s="28"/>
      <c r="AC323" s="26"/>
      <c r="AD323" s="26"/>
      <c r="AE323" s="27"/>
      <c r="AF323" s="26"/>
      <c r="AG323" s="251"/>
      <c r="AH323" s="7"/>
      <c r="AI323" s="26"/>
      <c r="AL323" s="247" t="s">
        <v>925</v>
      </c>
      <c r="AM323" s="7" t="s">
        <v>148</v>
      </c>
      <c r="AN323" s="26"/>
      <c r="AO323" s="26"/>
      <c r="AP323" s="26"/>
      <c r="AQ323" s="26"/>
      <c r="BW323" s="130" t="s">
        <v>873</v>
      </c>
      <c r="BX323" s="129" t="s">
        <v>879</v>
      </c>
      <c r="BY323" s="62"/>
      <c r="CP323" s="133" t="s">
        <v>884</v>
      </c>
      <c r="CQ323" s="134" t="str">
        <f>CC14</f>
        <v>08. Antracyt 7021</v>
      </c>
      <c r="DL323" s="7"/>
      <c r="DM323" s="166"/>
      <c r="DN323" s="166"/>
    </row>
    <row r="324" spans="1:118">
      <c r="A324" s="17"/>
      <c r="B324" s="18"/>
      <c r="C324" s="3"/>
      <c r="D324" s="3"/>
      <c r="E324" s="18"/>
      <c r="F324" s="3"/>
      <c r="G324" s="3"/>
      <c r="H324" s="17"/>
      <c r="I324" s="3"/>
      <c r="J324" s="3"/>
      <c r="K324" s="3"/>
      <c r="L324" s="3"/>
      <c r="M324" s="3"/>
      <c r="O324" s="17"/>
      <c r="P324" s="3"/>
      <c r="Q324" s="18"/>
      <c r="R324" s="3"/>
      <c r="S324" s="3"/>
      <c r="T324" s="17"/>
      <c r="U324" s="3"/>
      <c r="V324" s="3"/>
      <c r="W324" s="3"/>
      <c r="X324" s="3"/>
      <c r="Y324" s="26"/>
      <c r="Z324" s="27"/>
      <c r="AA324" s="26"/>
      <c r="AB324" s="28"/>
      <c r="AC324" s="26"/>
      <c r="AD324" s="26"/>
      <c r="AE324" s="27"/>
      <c r="AF324" s="26"/>
      <c r="AG324" s="251"/>
      <c r="AH324" s="7"/>
      <c r="AI324" s="26"/>
      <c r="AL324" s="247" t="s">
        <v>926</v>
      </c>
      <c r="AM324" s="7" t="s">
        <v>148</v>
      </c>
      <c r="AN324" s="26"/>
      <c r="AO324" s="26"/>
      <c r="AP324" s="26"/>
      <c r="AQ324" s="26"/>
      <c r="BW324" s="130" t="s">
        <v>873</v>
      </c>
      <c r="BX324" s="129" t="s">
        <v>880</v>
      </c>
      <c r="BY324" s="62"/>
      <c r="CP324" s="133" t="s">
        <v>884</v>
      </c>
      <c r="CQ324" s="134" t="str">
        <f>CC16</f>
        <v>10. Brązowy 8019</v>
      </c>
      <c r="DL324" s="7"/>
      <c r="DM324" s="166"/>
      <c r="DN324" s="166"/>
    </row>
    <row r="325" spans="1:118">
      <c r="A325" s="17"/>
      <c r="B325" s="18"/>
      <c r="C325" s="3"/>
      <c r="D325" s="3"/>
      <c r="E325" s="18"/>
      <c r="F325" s="3"/>
      <c r="G325" s="3"/>
      <c r="H325" s="17"/>
      <c r="I325" s="3"/>
      <c r="J325" s="3"/>
      <c r="K325" s="3"/>
      <c r="L325" s="3"/>
      <c r="M325" s="3"/>
      <c r="O325" s="17"/>
      <c r="P325" s="3"/>
      <c r="Q325" s="18"/>
      <c r="R325" s="3"/>
      <c r="S325" s="3"/>
      <c r="T325" s="17"/>
      <c r="U325" s="3"/>
      <c r="V325" s="3"/>
      <c r="W325" s="3"/>
      <c r="X325" s="3"/>
      <c r="Y325" s="26"/>
      <c r="Z325" s="27"/>
      <c r="AA325" s="26"/>
      <c r="AB325" s="28"/>
      <c r="AC325" s="26"/>
      <c r="AD325" s="26"/>
      <c r="AE325" s="27"/>
      <c r="AF325" s="26"/>
      <c r="AG325" s="251"/>
      <c r="AH325" s="7"/>
      <c r="AI325" s="26"/>
      <c r="AL325" s="247" t="s">
        <v>927</v>
      </c>
      <c r="AM325" s="7" t="s">
        <v>148</v>
      </c>
      <c r="AO325" s="26"/>
      <c r="AP325" s="26"/>
      <c r="AQ325" s="26"/>
      <c r="BN325" s="61" t="s">
        <v>1602</v>
      </c>
      <c r="BW325" s="130" t="s">
        <v>873</v>
      </c>
      <c r="BX325" s="129" t="s">
        <v>881</v>
      </c>
      <c r="BY325" s="62"/>
      <c r="CP325" s="140" t="s">
        <v>884</v>
      </c>
      <c r="CQ325" s="135" t="str">
        <f>CC24</f>
        <v>12. Antracyt 7016</v>
      </c>
      <c r="CR325" s="57"/>
      <c r="DL325" s="7"/>
      <c r="DM325" s="166"/>
      <c r="DN325" s="166"/>
    </row>
    <row r="326" spans="1:118">
      <c r="A326" s="17"/>
      <c r="B326" s="18"/>
      <c r="C326" s="3"/>
      <c r="D326" s="3"/>
      <c r="E326" s="18"/>
      <c r="F326" s="3"/>
      <c r="G326" s="3"/>
      <c r="H326" s="17"/>
      <c r="I326" s="3"/>
      <c r="J326" s="3"/>
      <c r="K326" s="3"/>
      <c r="L326" s="3"/>
      <c r="M326" s="3"/>
      <c r="O326" s="17"/>
      <c r="P326" s="3"/>
      <c r="Q326" s="18"/>
      <c r="R326" s="3"/>
      <c r="S326" s="3"/>
      <c r="T326" s="17"/>
      <c r="U326" s="3"/>
      <c r="V326" s="3"/>
      <c r="W326" s="3"/>
      <c r="X326" s="3"/>
      <c r="Y326" s="26"/>
      <c r="Z326" s="27"/>
      <c r="AA326" s="26"/>
      <c r="AB326" s="28"/>
      <c r="AC326" s="26"/>
      <c r="AD326" s="26"/>
      <c r="AE326" s="27"/>
      <c r="AF326" s="26"/>
      <c r="AG326" s="251"/>
      <c r="AH326" s="7"/>
      <c r="AI326" s="26"/>
      <c r="AL326" s="247" t="s">
        <v>928</v>
      </c>
      <c r="AM326" s="7" t="s">
        <v>148</v>
      </c>
      <c r="AO326" s="26"/>
      <c r="AP326" s="26"/>
      <c r="AQ326" s="26"/>
      <c r="BN326" s="61" t="s">
        <v>1602</v>
      </c>
      <c r="BO326" s="62" t="s">
        <v>1882</v>
      </c>
      <c r="BW326" s="130" t="s">
        <v>873</v>
      </c>
      <c r="BX326" s="129" t="s">
        <v>883</v>
      </c>
      <c r="BY326" s="62"/>
      <c r="CP326" s="133" t="s">
        <v>896</v>
      </c>
      <c r="CQ326" s="134" t="str">
        <f t="shared" ref="CQ326:CQ332" si="101">CC8</f>
        <v>02. Brązowy 8017</v>
      </c>
      <c r="DL326" s="7"/>
      <c r="DM326" s="166"/>
      <c r="DN326" s="166"/>
    </row>
    <row r="327" spans="1:118">
      <c r="A327" s="17"/>
      <c r="B327" s="18"/>
      <c r="C327" s="3"/>
      <c r="D327" s="3"/>
      <c r="E327" s="18"/>
      <c r="F327" s="3"/>
      <c r="G327" s="3"/>
      <c r="H327" s="17"/>
      <c r="I327" s="3"/>
      <c r="J327" s="3"/>
      <c r="K327" s="3"/>
      <c r="L327" s="3"/>
      <c r="M327" s="3"/>
      <c r="O327" s="17"/>
      <c r="P327" s="3"/>
      <c r="Q327" s="18"/>
      <c r="R327" s="3"/>
      <c r="S327" s="3"/>
      <c r="T327" s="17"/>
      <c r="U327" s="3"/>
      <c r="V327" s="3"/>
      <c r="W327" s="3"/>
      <c r="X327" s="3"/>
      <c r="Y327" s="26"/>
      <c r="Z327" s="27"/>
      <c r="AA327" s="26"/>
      <c r="AB327" s="28"/>
      <c r="AC327" s="26"/>
      <c r="AD327" s="26"/>
      <c r="AE327" s="27"/>
      <c r="AF327" s="26"/>
      <c r="AG327" s="251"/>
      <c r="AH327" s="7"/>
      <c r="AI327" s="26"/>
      <c r="AL327" s="247" t="s">
        <v>266</v>
      </c>
      <c r="AM327" s="7" t="s">
        <v>387</v>
      </c>
      <c r="AO327" s="26"/>
      <c r="AP327" s="26"/>
      <c r="AQ327" s="26"/>
      <c r="BN327" s="61" t="s">
        <v>1602</v>
      </c>
      <c r="BW327" s="130" t="s">
        <v>873</v>
      </c>
      <c r="BX327" s="129" t="s">
        <v>884</v>
      </c>
      <c r="BY327" s="62"/>
      <c r="CP327" s="133" t="s">
        <v>896</v>
      </c>
      <c r="CQ327" s="134" t="str">
        <f t="shared" si="101"/>
        <v>03. Grafitowy 7024</v>
      </c>
      <c r="DL327" s="7"/>
      <c r="DM327" s="166"/>
      <c r="DN327" s="166"/>
    </row>
    <row r="328" spans="1:118">
      <c r="A328" s="17"/>
      <c r="B328" s="18"/>
      <c r="C328" s="3"/>
      <c r="D328" s="3"/>
      <c r="E328" s="18"/>
      <c r="F328" s="3"/>
      <c r="G328" s="3"/>
      <c r="H328" s="17"/>
      <c r="I328" s="3"/>
      <c r="J328" s="3"/>
      <c r="K328" s="3"/>
      <c r="L328" s="3"/>
      <c r="M328" s="3"/>
      <c r="O328" s="17"/>
      <c r="P328" s="3"/>
      <c r="Q328" s="18"/>
      <c r="R328" s="3"/>
      <c r="S328" s="3"/>
      <c r="T328" s="17"/>
      <c r="U328" s="3"/>
      <c r="V328" s="3"/>
      <c r="W328" s="3"/>
      <c r="X328" s="3"/>
      <c r="Y328" s="26"/>
      <c r="Z328" s="27"/>
      <c r="AA328" s="26"/>
      <c r="AB328" s="28"/>
      <c r="AC328" s="26"/>
      <c r="AD328" s="26"/>
      <c r="AE328" s="27"/>
      <c r="AF328" s="26"/>
      <c r="AG328" s="251"/>
      <c r="AH328" s="7"/>
      <c r="AI328" s="26"/>
      <c r="AL328" s="247" t="s">
        <v>263</v>
      </c>
      <c r="AM328" s="7" t="s">
        <v>387</v>
      </c>
      <c r="AO328" s="26"/>
      <c r="AP328" s="26"/>
      <c r="AQ328" s="26"/>
      <c r="BN328" s="61" t="s">
        <v>1602</v>
      </c>
      <c r="BO328" s="62" t="s">
        <v>1888</v>
      </c>
      <c r="BW328" s="130" t="s">
        <v>873</v>
      </c>
      <c r="BX328" s="129" t="s">
        <v>896</v>
      </c>
      <c r="BY328" s="62"/>
      <c r="CP328" s="133" t="s">
        <v>896</v>
      </c>
      <c r="CQ328" s="134" t="str">
        <f t="shared" si="101"/>
        <v>04. Czerwony 3009</v>
      </c>
      <c r="DL328" s="7"/>
      <c r="DM328" s="166"/>
      <c r="DN328" s="166"/>
    </row>
    <row r="329" spans="1:118">
      <c r="A329" s="17"/>
      <c r="B329" s="18"/>
      <c r="C329" s="3"/>
      <c r="D329" s="3"/>
      <c r="E329" s="18"/>
      <c r="F329" s="3"/>
      <c r="G329" s="3"/>
      <c r="H329" s="17"/>
      <c r="I329" s="3"/>
      <c r="J329" s="3"/>
      <c r="K329" s="3"/>
      <c r="L329" s="3"/>
      <c r="M329" s="3"/>
      <c r="O329" s="17"/>
      <c r="P329" s="3"/>
      <c r="Q329" s="18"/>
      <c r="R329" s="3"/>
      <c r="S329" s="3"/>
      <c r="T329" s="17"/>
      <c r="U329" s="3"/>
      <c r="V329" s="3"/>
      <c r="W329" s="3"/>
      <c r="X329" s="3"/>
      <c r="Y329" s="26"/>
      <c r="Z329" s="27"/>
      <c r="AA329" s="26"/>
      <c r="AB329" s="28"/>
      <c r="AC329" s="26"/>
      <c r="AD329" s="26"/>
      <c r="AE329" s="27"/>
      <c r="AF329" s="26"/>
      <c r="AG329" s="251"/>
      <c r="AH329" s="7"/>
      <c r="AI329" s="26"/>
      <c r="AL329" s="247" t="s">
        <v>267</v>
      </c>
      <c r="AM329" s="7" t="s">
        <v>387</v>
      </c>
      <c r="AO329" s="26"/>
      <c r="AP329" s="26"/>
      <c r="AQ329" s="26"/>
      <c r="BN329" s="61" t="s">
        <v>1602</v>
      </c>
      <c r="BO329" s="62" t="s">
        <v>1887</v>
      </c>
      <c r="BW329" s="130" t="s">
        <v>873</v>
      </c>
      <c r="BX329" s="129" t="s">
        <v>895</v>
      </c>
      <c r="BY329" s="62"/>
      <c r="CP329" s="133" t="s">
        <v>896</v>
      </c>
      <c r="CQ329" s="134" t="str">
        <f t="shared" si="101"/>
        <v>05. Zielony 6020</v>
      </c>
      <c r="DL329" s="7"/>
      <c r="DM329" s="166"/>
      <c r="DN329" s="166"/>
    </row>
    <row r="330" spans="1:118">
      <c r="A330" s="17"/>
      <c r="B330" s="18"/>
      <c r="C330" s="3"/>
      <c r="D330" s="3"/>
      <c r="E330" s="18"/>
      <c r="F330" s="3"/>
      <c r="G330" s="3"/>
      <c r="H330" s="17"/>
      <c r="I330" s="3"/>
      <c r="J330" s="3"/>
      <c r="K330" s="3"/>
      <c r="L330" s="3"/>
      <c r="M330" s="3"/>
      <c r="O330" s="17"/>
      <c r="P330" s="3"/>
      <c r="Q330" s="18"/>
      <c r="R330" s="3"/>
      <c r="S330" s="3"/>
      <c r="T330" s="17"/>
      <c r="U330" s="3"/>
      <c r="V330" s="3"/>
      <c r="W330" s="3"/>
      <c r="X330" s="3"/>
      <c r="Y330" s="26"/>
      <c r="Z330" s="27"/>
      <c r="AA330" s="26"/>
      <c r="AB330" s="28"/>
      <c r="AC330" s="26"/>
      <c r="AD330" s="26"/>
      <c r="AE330" s="27"/>
      <c r="AF330" s="26"/>
      <c r="AG330" s="251"/>
      <c r="AH330" s="7"/>
      <c r="AI330" s="26"/>
      <c r="AL330" s="247" t="s">
        <v>268</v>
      </c>
      <c r="AM330" s="7" t="s">
        <v>387</v>
      </c>
      <c r="AO330" s="26"/>
      <c r="AP330" s="26"/>
      <c r="AQ330" s="26"/>
      <c r="BN330" s="61" t="s">
        <v>1602</v>
      </c>
      <c r="BW330" s="130" t="s">
        <v>873</v>
      </c>
      <c r="BX330" s="129" t="s">
        <v>894</v>
      </c>
      <c r="BY330" s="62"/>
      <c r="CP330" s="133" t="s">
        <v>896</v>
      </c>
      <c r="CQ330" s="134" t="str">
        <f t="shared" si="101"/>
        <v>06. Czarny 9005</v>
      </c>
      <c r="DL330" s="7"/>
      <c r="DM330" s="166"/>
      <c r="DN330" s="166"/>
    </row>
    <row r="331" spans="1:118">
      <c r="A331" s="17"/>
      <c r="B331" s="18"/>
      <c r="C331" s="3"/>
      <c r="D331" s="3"/>
      <c r="E331" s="18"/>
      <c r="F331" s="3"/>
      <c r="G331" s="3"/>
      <c r="H331" s="17"/>
      <c r="I331" s="3"/>
      <c r="J331" s="3"/>
      <c r="K331" s="3"/>
      <c r="L331" s="3"/>
      <c r="M331" s="3"/>
      <c r="O331" s="17"/>
      <c r="P331" s="3"/>
      <c r="Q331" s="18"/>
      <c r="R331" s="3"/>
      <c r="S331" s="3"/>
      <c r="T331" s="17"/>
      <c r="U331" s="3"/>
      <c r="V331" s="3"/>
      <c r="W331" s="3"/>
      <c r="X331" s="3"/>
      <c r="Y331" s="26"/>
      <c r="Z331" s="27"/>
      <c r="AA331" s="26"/>
      <c r="AB331" s="28"/>
      <c r="AC331" s="26"/>
      <c r="AD331" s="26"/>
      <c r="AE331" s="27"/>
      <c r="AF331" s="26"/>
      <c r="AG331" s="251"/>
      <c r="AH331" s="7"/>
      <c r="AI331" s="26"/>
      <c r="AL331" s="247" t="s">
        <v>269</v>
      </c>
      <c r="AM331" s="7" t="s">
        <v>387</v>
      </c>
      <c r="AO331" s="26"/>
      <c r="AP331" s="26"/>
      <c r="AQ331" s="26"/>
      <c r="BM331"/>
      <c r="BN331" s="61" t="s">
        <v>1602</v>
      </c>
      <c r="BW331" s="130" t="s">
        <v>873</v>
      </c>
      <c r="BX331" s="129" t="s">
        <v>893</v>
      </c>
      <c r="BY331" s="62"/>
      <c r="CP331" s="133" t="s">
        <v>896</v>
      </c>
      <c r="CQ331" s="134" t="str">
        <f t="shared" si="101"/>
        <v>07. Ceglasty 8004</v>
      </c>
      <c r="CR331" s="57"/>
      <c r="DL331" s="7"/>
      <c r="DM331" s="166"/>
      <c r="DN331" s="166"/>
    </row>
    <row r="332" spans="1:118">
      <c r="A332" s="17"/>
      <c r="B332" s="18"/>
      <c r="C332" s="3"/>
      <c r="D332" s="3"/>
      <c r="E332" s="18"/>
      <c r="F332" s="3"/>
      <c r="G332" s="3"/>
      <c r="H332" s="17"/>
      <c r="I332" s="3"/>
      <c r="J332" s="3"/>
      <c r="K332" s="3"/>
      <c r="L332" s="3"/>
      <c r="M332" s="3"/>
      <c r="O332" s="17"/>
      <c r="P332" s="3"/>
      <c r="Q332" s="18"/>
      <c r="R332" s="3"/>
      <c r="S332" s="3"/>
      <c r="T332" s="17"/>
      <c r="U332" s="3"/>
      <c r="V332" s="3"/>
      <c r="W332" s="3"/>
      <c r="X332" s="3"/>
      <c r="Y332" s="26"/>
      <c r="Z332" s="27"/>
      <c r="AA332" s="26"/>
      <c r="AB332" s="28"/>
      <c r="AC332" s="26"/>
      <c r="AD332" s="26"/>
      <c r="AE332" s="27"/>
      <c r="AF332" s="26"/>
      <c r="AG332" s="251"/>
      <c r="AH332" s="7"/>
      <c r="AI332" s="26"/>
      <c r="AL332" s="247" t="s">
        <v>270</v>
      </c>
      <c r="AM332" s="7" t="s">
        <v>150</v>
      </c>
      <c r="AO332" s="26"/>
      <c r="AP332" s="26"/>
      <c r="AQ332" s="26"/>
      <c r="BN332" s="61" t="s">
        <v>1602</v>
      </c>
      <c r="BO332" s="62" t="s">
        <v>1611</v>
      </c>
      <c r="BW332" s="130" t="s">
        <v>873</v>
      </c>
      <c r="BX332" s="129" t="s">
        <v>892</v>
      </c>
      <c r="BY332" s="62"/>
      <c r="CP332" s="133" t="s">
        <v>896</v>
      </c>
      <c r="CQ332" s="134" t="str">
        <f t="shared" si="101"/>
        <v>08. Antracyt 7021</v>
      </c>
      <c r="DL332" s="7"/>
      <c r="DM332" s="166"/>
      <c r="DN332" s="166"/>
    </row>
    <row r="333" spans="1:118">
      <c r="A333" s="17"/>
      <c r="B333" s="18"/>
      <c r="C333" s="3"/>
      <c r="D333" s="3"/>
      <c r="E333" s="18"/>
      <c r="F333" s="3"/>
      <c r="G333" s="3"/>
      <c r="H333" s="17"/>
      <c r="I333" s="3"/>
      <c r="J333" s="3"/>
      <c r="K333" s="3"/>
      <c r="L333" s="3"/>
      <c r="M333" s="3"/>
      <c r="O333" s="17"/>
      <c r="P333" s="3"/>
      <c r="Q333" s="18"/>
      <c r="R333" s="3"/>
      <c r="S333" s="3"/>
      <c r="T333" s="17"/>
      <c r="U333" s="3"/>
      <c r="V333" s="3"/>
      <c r="W333" s="3"/>
      <c r="X333" s="3"/>
      <c r="Y333" s="26"/>
      <c r="Z333" s="27"/>
      <c r="AA333" s="26"/>
      <c r="AB333" s="28"/>
      <c r="AC333" s="26"/>
      <c r="AD333" s="26"/>
      <c r="AE333" s="27"/>
      <c r="AF333" s="26"/>
      <c r="AG333" s="251"/>
      <c r="AH333" s="7"/>
      <c r="AI333" s="26"/>
      <c r="AL333" s="247" t="s">
        <v>271</v>
      </c>
      <c r="AM333" s="7" t="s">
        <v>387</v>
      </c>
      <c r="AO333" s="26"/>
      <c r="AP333" s="26"/>
      <c r="AQ333" s="26"/>
      <c r="BN333" s="61" t="s">
        <v>1602</v>
      </c>
      <c r="BW333" s="130" t="s">
        <v>873</v>
      </c>
      <c r="BX333" s="129" t="s">
        <v>891</v>
      </c>
      <c r="BY333" s="62"/>
      <c r="CP333" s="133" t="s">
        <v>896</v>
      </c>
      <c r="CQ333" s="134" t="str">
        <f>CC16</f>
        <v>10. Brązowy 8019</v>
      </c>
      <c r="DL333" s="7"/>
      <c r="DM333" s="166"/>
      <c r="DN333" s="166"/>
    </row>
    <row r="334" spans="1:118">
      <c r="A334" s="17"/>
      <c r="B334" s="18"/>
      <c r="C334" s="3"/>
      <c r="D334" s="3"/>
      <c r="E334" s="18"/>
      <c r="F334" s="3"/>
      <c r="G334" s="3"/>
      <c r="H334" s="17"/>
      <c r="I334" s="3"/>
      <c r="J334" s="3"/>
      <c r="K334" s="3"/>
      <c r="L334" s="3"/>
      <c r="M334" s="3"/>
      <c r="O334" s="17"/>
      <c r="P334" s="3"/>
      <c r="Q334" s="18"/>
      <c r="R334" s="3"/>
      <c r="S334" s="3"/>
      <c r="T334" s="17"/>
      <c r="U334" s="3"/>
      <c r="V334" s="3"/>
      <c r="W334" s="3"/>
      <c r="X334" s="3"/>
      <c r="Y334" s="26"/>
      <c r="Z334" s="27"/>
      <c r="AA334" s="26"/>
      <c r="AB334" s="28"/>
      <c r="AC334" s="26"/>
      <c r="AD334" s="26"/>
      <c r="AE334" s="27"/>
      <c r="AF334" s="26"/>
      <c r="AG334" s="251"/>
      <c r="AH334" s="7"/>
      <c r="AI334" s="26"/>
      <c r="AL334" s="247" t="s">
        <v>272</v>
      </c>
      <c r="AM334" s="7" t="s">
        <v>387</v>
      </c>
      <c r="AO334" s="26"/>
      <c r="AP334" s="26"/>
      <c r="AQ334" s="26"/>
      <c r="BN334" s="61" t="s">
        <v>1602</v>
      </c>
      <c r="BO334" s="62" t="s">
        <v>1784</v>
      </c>
      <c r="BW334" s="130" t="s">
        <v>873</v>
      </c>
      <c r="BX334" s="129" t="s">
        <v>890</v>
      </c>
      <c r="BY334" s="62"/>
      <c r="CP334" s="140" t="s">
        <v>896</v>
      </c>
      <c r="CQ334" s="135" t="str">
        <f>CC24</f>
        <v>12. Antracyt 7016</v>
      </c>
      <c r="DL334" s="7"/>
      <c r="DM334" s="166"/>
      <c r="DN334" s="166"/>
    </row>
    <row r="335" spans="1:118">
      <c r="A335" s="17"/>
      <c r="B335" s="18"/>
      <c r="C335" s="3"/>
      <c r="D335" s="3"/>
      <c r="E335" s="18"/>
      <c r="F335" s="3"/>
      <c r="G335" s="3"/>
      <c r="H335" s="17"/>
      <c r="I335" s="3"/>
      <c r="J335" s="3"/>
      <c r="K335" s="3"/>
      <c r="L335" s="3"/>
      <c r="M335" s="3"/>
      <c r="O335" s="17"/>
      <c r="P335" s="3"/>
      <c r="Q335" s="18"/>
      <c r="R335" s="3"/>
      <c r="S335" s="3"/>
      <c r="T335" s="17"/>
      <c r="U335" s="3"/>
      <c r="V335" s="3"/>
      <c r="W335" s="3"/>
      <c r="X335" s="3"/>
      <c r="Y335" s="26"/>
      <c r="Z335" s="27"/>
      <c r="AA335" s="26"/>
      <c r="AB335" s="28"/>
      <c r="AC335" s="26"/>
      <c r="AD335" s="26"/>
      <c r="AE335" s="27"/>
      <c r="AF335" s="26"/>
      <c r="AG335" s="251"/>
      <c r="AH335" s="7"/>
      <c r="AI335" s="26"/>
      <c r="AL335" s="247" t="s">
        <v>273</v>
      </c>
      <c r="AM335" s="7" t="s">
        <v>307</v>
      </c>
      <c r="AO335" s="26"/>
      <c r="AP335" s="26"/>
      <c r="AQ335" s="26"/>
      <c r="BN335" s="61" t="s">
        <v>1602</v>
      </c>
      <c r="BO335" s="62" t="s">
        <v>1785</v>
      </c>
      <c r="BW335" s="130" t="s">
        <v>873</v>
      </c>
      <c r="BX335" s="129" t="s">
        <v>889</v>
      </c>
      <c r="BY335" s="62"/>
      <c r="CP335" s="129" t="s">
        <v>895</v>
      </c>
      <c r="CQ335" s="141" t="str">
        <f t="shared" ref="CQ335:CQ341" si="102">CC8</f>
        <v>02. Brązowy 8017</v>
      </c>
      <c r="CR335" s="57"/>
      <c r="DL335" s="7"/>
      <c r="DM335" s="166"/>
      <c r="DN335" s="166"/>
    </row>
    <row r="336" spans="1:118">
      <c r="A336" s="17"/>
      <c r="B336" s="18"/>
      <c r="C336" s="3"/>
      <c r="D336" s="3"/>
      <c r="E336" s="18"/>
      <c r="F336" s="3"/>
      <c r="G336" s="3"/>
      <c r="H336" s="17"/>
      <c r="I336" s="3"/>
      <c r="J336" s="3"/>
      <c r="K336" s="3"/>
      <c r="L336" s="3"/>
      <c r="M336" s="3"/>
      <c r="O336" s="17"/>
      <c r="P336" s="3"/>
      <c r="Q336" s="18"/>
      <c r="R336" s="3"/>
      <c r="S336" s="3"/>
      <c r="T336" s="17"/>
      <c r="U336" s="3"/>
      <c r="V336" s="3"/>
      <c r="W336" s="3"/>
      <c r="X336" s="3"/>
      <c r="Y336" s="26"/>
      <c r="Z336" s="27"/>
      <c r="AA336" s="26"/>
      <c r="AB336" s="28"/>
      <c r="AC336" s="26"/>
      <c r="AD336" s="26"/>
      <c r="AE336" s="27"/>
      <c r="AF336" s="26"/>
      <c r="AG336" s="251"/>
      <c r="AH336" s="7"/>
      <c r="AI336" s="26"/>
      <c r="AL336" s="247" t="s">
        <v>274</v>
      </c>
      <c r="AM336" s="7" t="s">
        <v>307</v>
      </c>
      <c r="AO336" s="26"/>
      <c r="AP336" s="26"/>
      <c r="AQ336" s="26"/>
      <c r="BN336" s="61" t="s">
        <v>1602</v>
      </c>
      <c r="BO336" s="62" t="s">
        <v>1786</v>
      </c>
      <c r="BW336" s="130" t="s">
        <v>873</v>
      </c>
      <c r="BX336" s="129" t="s">
        <v>888</v>
      </c>
      <c r="BY336" s="62"/>
      <c r="CP336" s="129" t="s">
        <v>895</v>
      </c>
      <c r="CQ336" s="141" t="str">
        <f t="shared" si="102"/>
        <v>03. Grafitowy 7024</v>
      </c>
      <c r="DL336" s="7"/>
      <c r="DM336" s="166"/>
      <c r="DN336" s="166"/>
    </row>
    <row r="337" spans="1:118">
      <c r="A337" s="17"/>
      <c r="B337" s="18"/>
      <c r="C337" s="3"/>
      <c r="D337" s="3"/>
      <c r="E337" s="18"/>
      <c r="F337" s="3"/>
      <c r="G337" s="3"/>
      <c r="H337" s="17"/>
      <c r="I337" s="3"/>
      <c r="J337" s="3"/>
      <c r="K337" s="3"/>
      <c r="L337" s="3"/>
      <c r="M337" s="3"/>
      <c r="O337" s="17"/>
      <c r="P337" s="3"/>
      <c r="Q337" s="18"/>
      <c r="R337" s="3"/>
      <c r="S337" s="3"/>
      <c r="T337" s="17"/>
      <c r="U337" s="3"/>
      <c r="V337" s="3"/>
      <c r="W337" s="3"/>
      <c r="X337" s="3"/>
      <c r="Y337" s="26"/>
      <c r="Z337" s="27"/>
      <c r="AA337" s="26"/>
      <c r="AB337" s="28"/>
      <c r="AC337" s="26"/>
      <c r="AD337" s="26"/>
      <c r="AE337" s="27"/>
      <c r="AF337" s="26"/>
      <c r="AG337" s="251"/>
      <c r="AH337" s="7"/>
      <c r="AI337" s="26"/>
      <c r="AL337" s="247" t="s">
        <v>275</v>
      </c>
      <c r="AM337" s="7" t="s">
        <v>307</v>
      </c>
      <c r="AO337" s="26"/>
      <c r="AP337" s="26"/>
      <c r="AQ337" s="26"/>
      <c r="BN337" s="61" t="s">
        <v>1602</v>
      </c>
      <c r="BO337" s="62" t="s">
        <v>1787</v>
      </c>
      <c r="BW337" s="130" t="s">
        <v>873</v>
      </c>
      <c r="BX337" s="129" t="s">
        <v>1593</v>
      </c>
      <c r="BY337" s="62"/>
      <c r="CP337" s="129" t="s">
        <v>895</v>
      </c>
      <c r="CQ337" s="141" t="str">
        <f t="shared" si="102"/>
        <v>04. Czerwony 3009</v>
      </c>
      <c r="DL337" s="7"/>
      <c r="DM337" s="166"/>
      <c r="DN337" s="166"/>
    </row>
    <row r="338" spans="1:118">
      <c r="A338" s="17"/>
      <c r="B338" s="18"/>
      <c r="C338" s="3"/>
      <c r="D338" s="3"/>
      <c r="E338" s="18"/>
      <c r="F338" s="3"/>
      <c r="G338" s="3"/>
      <c r="H338" s="17"/>
      <c r="I338" s="3"/>
      <c r="J338" s="3"/>
      <c r="K338" s="3"/>
      <c r="L338" s="3"/>
      <c r="M338" s="3"/>
      <c r="O338" s="17"/>
      <c r="P338" s="3"/>
      <c r="Q338" s="18"/>
      <c r="R338" s="3"/>
      <c r="S338" s="3"/>
      <c r="T338" s="17"/>
      <c r="U338" s="3"/>
      <c r="V338" s="3"/>
      <c r="W338" s="3"/>
      <c r="X338" s="3"/>
      <c r="Y338" s="26"/>
      <c r="Z338" s="27"/>
      <c r="AA338" s="26"/>
      <c r="AB338" s="28"/>
      <c r="AC338" s="26"/>
      <c r="AD338" s="26"/>
      <c r="AE338" s="27"/>
      <c r="AF338" s="26"/>
      <c r="AG338" s="251"/>
      <c r="AH338" s="7"/>
      <c r="AI338" s="26"/>
      <c r="AL338" s="247" t="s">
        <v>264</v>
      </c>
      <c r="AM338" s="7" t="s">
        <v>387</v>
      </c>
      <c r="AN338" s="62" t="s">
        <v>320</v>
      </c>
      <c r="AO338" s="7" t="s">
        <v>1431</v>
      </c>
      <c r="AP338" s="26"/>
      <c r="AQ338" s="26"/>
      <c r="BN338" s="61" t="s">
        <v>1602</v>
      </c>
      <c r="BO338" s="62" t="s">
        <v>1788</v>
      </c>
      <c r="BW338" s="130" t="s">
        <v>873</v>
      </c>
      <c r="BX338" s="129" t="s">
        <v>887</v>
      </c>
      <c r="BY338" s="62"/>
      <c r="CP338" s="129" t="s">
        <v>895</v>
      </c>
      <c r="CQ338" s="141" t="str">
        <f t="shared" si="102"/>
        <v>05. Zielony 6020</v>
      </c>
      <c r="CR338" s="57"/>
      <c r="DL338" s="7"/>
      <c r="DM338" s="166"/>
      <c r="DN338" s="166"/>
    </row>
    <row r="339" spans="1:118">
      <c r="A339" s="17"/>
      <c r="B339" s="18"/>
      <c r="C339" s="3"/>
      <c r="D339" s="3"/>
      <c r="E339" s="18"/>
      <c r="F339" s="3"/>
      <c r="G339" s="3"/>
      <c r="H339" s="17"/>
      <c r="I339" s="3"/>
      <c r="J339" s="3"/>
      <c r="K339" s="3"/>
      <c r="L339" s="3"/>
      <c r="M339" s="3"/>
      <c r="O339" s="17"/>
      <c r="P339" s="3"/>
      <c r="Q339" s="18"/>
      <c r="R339" s="3"/>
      <c r="S339" s="3"/>
      <c r="T339" s="17"/>
      <c r="U339" s="3"/>
      <c r="V339" s="3"/>
      <c r="W339" s="3"/>
      <c r="X339" s="3"/>
      <c r="Y339" s="26"/>
      <c r="Z339" s="27"/>
      <c r="AA339" s="26"/>
      <c r="AB339" s="28"/>
      <c r="AC339" s="26"/>
      <c r="AD339" s="26"/>
      <c r="AE339" s="27"/>
      <c r="AF339" s="26"/>
      <c r="AG339" s="251"/>
      <c r="AH339" s="7"/>
      <c r="AI339" s="26"/>
      <c r="AL339" s="247" t="s">
        <v>276</v>
      </c>
      <c r="AM339" s="7" t="s">
        <v>387</v>
      </c>
      <c r="AN339" s="62" t="s">
        <v>322</v>
      </c>
      <c r="AO339" s="7" t="s">
        <v>1431</v>
      </c>
      <c r="AP339" s="26"/>
      <c r="AQ339" s="26"/>
      <c r="BN339" s="61" t="s">
        <v>1602</v>
      </c>
      <c r="BO339" s="62" t="s">
        <v>1789</v>
      </c>
      <c r="BW339" s="130" t="s">
        <v>873</v>
      </c>
      <c r="BX339" s="129" t="s">
        <v>886</v>
      </c>
      <c r="BY339" s="62"/>
      <c r="CP339" s="129" t="s">
        <v>895</v>
      </c>
      <c r="CQ339" s="141" t="str">
        <f t="shared" si="102"/>
        <v>06. Czarny 9005</v>
      </c>
      <c r="CR339" s="60"/>
      <c r="DL339" s="7"/>
      <c r="DM339" s="166"/>
      <c r="DN339" s="166"/>
    </row>
    <row r="340" spans="1:118">
      <c r="A340" s="17"/>
      <c r="B340" s="18"/>
      <c r="C340" s="3"/>
      <c r="D340" s="3"/>
      <c r="E340" s="18"/>
      <c r="F340" s="3"/>
      <c r="G340" s="3"/>
      <c r="H340" s="17"/>
      <c r="I340" s="3"/>
      <c r="J340" s="3"/>
      <c r="K340" s="3"/>
      <c r="L340" s="3"/>
      <c r="M340" s="3"/>
      <c r="O340" s="17"/>
      <c r="P340" s="3"/>
      <c r="Q340" s="18"/>
      <c r="R340" s="3"/>
      <c r="S340" s="3"/>
      <c r="T340" s="17"/>
      <c r="U340" s="3"/>
      <c r="V340" s="3"/>
      <c r="W340" s="3"/>
      <c r="X340" s="3"/>
      <c r="Y340" s="26"/>
      <c r="Z340" s="27"/>
      <c r="AA340" s="26"/>
      <c r="AB340" s="28"/>
      <c r="AC340" s="26"/>
      <c r="AD340" s="26"/>
      <c r="AE340" s="27"/>
      <c r="AF340" s="26"/>
      <c r="AG340" s="251"/>
      <c r="AH340" s="7"/>
      <c r="AI340" s="26"/>
      <c r="AL340" s="247" t="s">
        <v>277</v>
      </c>
      <c r="AM340" s="7" t="s">
        <v>360</v>
      </c>
      <c r="AN340" s="62" t="s">
        <v>321</v>
      </c>
      <c r="AO340" s="7" t="s">
        <v>1431</v>
      </c>
      <c r="AP340" s="26"/>
      <c r="AQ340" s="26"/>
      <c r="BN340" s="61" t="s">
        <v>1602</v>
      </c>
      <c r="BO340" s="62" t="s">
        <v>1790</v>
      </c>
      <c r="BW340" s="130" t="s">
        <v>873</v>
      </c>
      <c r="BX340" s="129" t="s">
        <v>885</v>
      </c>
      <c r="BY340" s="62"/>
      <c r="CP340" s="129" t="s">
        <v>895</v>
      </c>
      <c r="CQ340" s="141" t="str">
        <f t="shared" si="102"/>
        <v>07. Ceglasty 8004</v>
      </c>
      <c r="DL340" s="7"/>
      <c r="DM340" s="170" t="s">
        <v>996</v>
      </c>
      <c r="DN340" s="169">
        <f>SUM(DN9:DN339)</f>
        <v>0</v>
      </c>
    </row>
    <row r="341" spans="1:118">
      <c r="A341" s="17"/>
      <c r="B341" s="18"/>
      <c r="C341" s="3"/>
      <c r="D341" s="3"/>
      <c r="E341" s="18"/>
      <c r="F341" s="3"/>
      <c r="G341" s="3"/>
      <c r="H341" s="17"/>
      <c r="I341" s="3"/>
      <c r="J341" s="3"/>
      <c r="K341" s="3"/>
      <c r="L341" s="3"/>
      <c r="M341" s="3"/>
      <c r="O341" s="17"/>
      <c r="P341" s="3"/>
      <c r="Q341" s="18"/>
      <c r="R341" s="3"/>
      <c r="S341" s="3"/>
      <c r="T341" s="17"/>
      <c r="U341" s="3"/>
      <c r="V341" s="3"/>
      <c r="W341" s="3"/>
      <c r="X341" s="3"/>
      <c r="Y341" s="26"/>
      <c r="Z341" s="27"/>
      <c r="AA341" s="26"/>
      <c r="AB341" s="28"/>
      <c r="AC341" s="26"/>
      <c r="AD341" s="26"/>
      <c r="AE341" s="27"/>
      <c r="AF341" s="26"/>
      <c r="AG341" s="251"/>
      <c r="AH341" s="7"/>
      <c r="AI341" s="26"/>
      <c r="AL341" s="247" t="s">
        <v>278</v>
      </c>
      <c r="AM341" s="7" t="s">
        <v>392</v>
      </c>
      <c r="AN341" s="62" t="s">
        <v>323</v>
      </c>
      <c r="AO341" s="7" t="s">
        <v>1431</v>
      </c>
      <c r="AP341" s="26"/>
      <c r="AQ341" s="26"/>
      <c r="BN341" s="61" t="s">
        <v>1602</v>
      </c>
      <c r="BO341" s="62" t="s">
        <v>1791</v>
      </c>
      <c r="BW341" s="130" t="s">
        <v>873</v>
      </c>
      <c r="BX341" s="143" t="s">
        <v>1532</v>
      </c>
      <c r="BY341" s="62"/>
      <c r="CP341" s="129" t="s">
        <v>895</v>
      </c>
      <c r="CQ341" s="141" t="str">
        <f t="shared" si="102"/>
        <v>08. Antracyt 7021</v>
      </c>
      <c r="CR341" s="57"/>
      <c r="DL341" s="7"/>
    </row>
    <row r="342" spans="1:118">
      <c r="A342" s="17"/>
      <c r="B342" s="18"/>
      <c r="C342" s="3"/>
      <c r="D342" s="3"/>
      <c r="E342" s="18"/>
      <c r="F342" s="3"/>
      <c r="G342" s="3"/>
      <c r="H342" s="17"/>
      <c r="I342" s="3"/>
      <c r="J342" s="3"/>
      <c r="K342" s="3"/>
      <c r="L342" s="3"/>
      <c r="M342" s="3"/>
      <c r="O342" s="17"/>
      <c r="P342" s="3"/>
      <c r="Q342" s="18"/>
      <c r="R342" s="3"/>
      <c r="S342" s="3"/>
      <c r="T342" s="17"/>
      <c r="U342" s="3"/>
      <c r="V342" s="3"/>
      <c r="W342" s="3"/>
      <c r="X342" s="3"/>
      <c r="Y342" s="26"/>
      <c r="Z342" s="27"/>
      <c r="AA342" s="26"/>
      <c r="AB342" s="28"/>
      <c r="AC342" s="26"/>
      <c r="AD342" s="26"/>
      <c r="AE342" s="27"/>
      <c r="AF342" s="26"/>
      <c r="AG342" s="251"/>
      <c r="AH342" s="7"/>
      <c r="AI342" s="26"/>
      <c r="AL342" s="247" t="s">
        <v>279</v>
      </c>
      <c r="AM342" s="7" t="s">
        <v>392</v>
      </c>
      <c r="AN342" s="62" t="s">
        <v>320</v>
      </c>
      <c r="AO342" s="7" t="s">
        <v>1429</v>
      </c>
      <c r="AP342" s="26"/>
      <c r="AQ342" s="26"/>
      <c r="BN342" s="61" t="s">
        <v>1602</v>
      </c>
      <c r="BW342" s="130" t="s">
        <v>873</v>
      </c>
      <c r="BX342" s="143" t="s">
        <v>1533</v>
      </c>
      <c r="BY342" s="62"/>
      <c r="CP342" s="129" t="s">
        <v>895</v>
      </c>
      <c r="CQ342" s="141" t="str">
        <f>CC16</f>
        <v>10. Brązowy 8019</v>
      </c>
      <c r="CR342" s="60"/>
    </row>
    <row r="343" spans="1:118">
      <c r="A343" s="17"/>
      <c r="B343" s="18"/>
      <c r="C343" s="3"/>
      <c r="D343" s="3"/>
      <c r="E343" s="18"/>
      <c r="F343" s="3"/>
      <c r="G343" s="3"/>
      <c r="H343" s="17"/>
      <c r="I343" s="3"/>
      <c r="J343" s="3"/>
      <c r="K343" s="3"/>
      <c r="L343" s="3"/>
      <c r="M343" s="3"/>
      <c r="O343" s="17"/>
      <c r="P343" s="3"/>
      <c r="Q343" s="18"/>
      <c r="R343" s="3"/>
      <c r="S343" s="3"/>
      <c r="T343" s="17"/>
      <c r="U343" s="3"/>
      <c r="V343" s="3"/>
      <c r="W343" s="3"/>
      <c r="X343" s="3"/>
      <c r="Y343" s="26"/>
      <c r="Z343" s="27"/>
      <c r="AA343" s="26"/>
      <c r="AB343" s="28"/>
      <c r="AC343" s="26"/>
      <c r="AD343" s="26"/>
      <c r="AE343" s="27"/>
      <c r="AF343" s="26"/>
      <c r="AG343" s="251"/>
      <c r="AH343" s="7"/>
      <c r="AI343" s="26"/>
      <c r="AL343" s="247" t="s">
        <v>302</v>
      </c>
      <c r="AM343" s="7" t="s">
        <v>388</v>
      </c>
      <c r="AN343" s="62" t="s">
        <v>322</v>
      </c>
      <c r="AO343" s="7" t="s">
        <v>1429</v>
      </c>
      <c r="AP343" s="26"/>
      <c r="AQ343" s="26"/>
      <c r="BN343" s="61" t="s">
        <v>1602</v>
      </c>
      <c r="BO343" s="62" t="s">
        <v>1610</v>
      </c>
      <c r="BW343" s="130" t="s">
        <v>873</v>
      </c>
      <c r="BX343" s="178" t="s">
        <v>1349</v>
      </c>
      <c r="BY343" s="62"/>
      <c r="CP343" s="129" t="s">
        <v>895</v>
      </c>
      <c r="CQ343" s="141" t="str">
        <f>CC24</f>
        <v>12. Antracyt 7016</v>
      </c>
      <c r="CR343" s="60"/>
    </row>
    <row r="344" spans="1:118">
      <c r="A344" s="17"/>
      <c r="B344" s="18"/>
      <c r="C344" s="3"/>
      <c r="D344" s="3"/>
      <c r="E344" s="18"/>
      <c r="F344" s="3"/>
      <c r="G344" s="3"/>
      <c r="H344" s="17"/>
      <c r="I344" s="3"/>
      <c r="J344" s="3"/>
      <c r="K344" s="3"/>
      <c r="L344" s="3"/>
      <c r="M344" s="3"/>
      <c r="O344" s="17"/>
      <c r="P344" s="3"/>
      <c r="Q344" s="18"/>
      <c r="R344" s="3"/>
      <c r="S344" s="3"/>
      <c r="T344" s="17"/>
      <c r="U344" s="3"/>
      <c r="V344" s="3"/>
      <c r="W344" s="3"/>
      <c r="X344" s="3"/>
      <c r="Y344" s="26"/>
      <c r="Z344" s="27"/>
      <c r="AA344" s="26"/>
      <c r="AB344" s="28"/>
      <c r="AC344" s="26"/>
      <c r="AD344" s="26"/>
      <c r="AE344" s="27"/>
      <c r="AF344" s="26"/>
      <c r="AG344" s="251"/>
      <c r="AH344" s="7"/>
      <c r="AI344" s="26"/>
      <c r="AL344" s="247" t="s">
        <v>303</v>
      </c>
      <c r="AM344" s="7" t="s">
        <v>388</v>
      </c>
      <c r="AN344" s="62" t="s">
        <v>321</v>
      </c>
      <c r="AO344" s="7" t="s">
        <v>1429</v>
      </c>
      <c r="AP344" s="26"/>
      <c r="AQ344" s="26"/>
      <c r="BN344" s="61" t="s">
        <v>1602</v>
      </c>
      <c r="BW344" s="130" t="s">
        <v>873</v>
      </c>
      <c r="BX344" s="178" t="s">
        <v>1350</v>
      </c>
      <c r="BY344" s="62"/>
      <c r="CP344" s="136" t="s">
        <v>894</v>
      </c>
      <c r="CQ344" s="137" t="str">
        <f t="shared" ref="CQ344:CQ351" si="103">CC7</f>
        <v>01. Szary 7046</v>
      </c>
    </row>
    <row r="345" spans="1:118">
      <c r="A345" s="17"/>
      <c r="B345" s="18"/>
      <c r="C345" s="3"/>
      <c r="D345" s="3"/>
      <c r="E345" s="18"/>
      <c r="F345" s="3"/>
      <c r="G345" s="3"/>
      <c r="H345" s="17"/>
      <c r="I345" s="3"/>
      <c r="J345" s="3"/>
      <c r="K345" s="3"/>
      <c r="L345" s="3"/>
      <c r="M345" s="3"/>
      <c r="O345" s="17"/>
      <c r="P345" s="3"/>
      <c r="Q345" s="18"/>
      <c r="R345" s="3"/>
      <c r="S345" s="3"/>
      <c r="T345" s="17"/>
      <c r="U345" s="3"/>
      <c r="V345" s="3"/>
      <c r="W345" s="3"/>
      <c r="X345" s="3"/>
      <c r="Y345" s="26"/>
      <c r="Z345" s="27"/>
      <c r="AA345" s="26"/>
      <c r="AB345" s="28"/>
      <c r="AC345" s="26"/>
      <c r="AD345" s="26"/>
      <c r="AE345" s="27"/>
      <c r="AF345" s="26"/>
      <c r="AG345" s="251"/>
      <c r="AH345" s="7"/>
      <c r="AI345" s="26"/>
      <c r="AL345" s="247" t="s">
        <v>304</v>
      </c>
      <c r="AM345" s="7" t="s">
        <v>387</v>
      </c>
      <c r="AN345" s="62" t="s">
        <v>323</v>
      </c>
      <c r="AO345" s="7" t="s">
        <v>1429</v>
      </c>
      <c r="AP345" s="7" t="s">
        <v>1430</v>
      </c>
      <c r="AQ345" s="26"/>
      <c r="BN345" s="61" t="s">
        <v>1602</v>
      </c>
      <c r="BO345" s="62" t="s">
        <v>1613</v>
      </c>
      <c r="BY345" s="62"/>
      <c r="CP345" s="133" t="s">
        <v>894</v>
      </c>
      <c r="CQ345" s="134" t="str">
        <f t="shared" si="103"/>
        <v>02. Brązowy 8017</v>
      </c>
    </row>
    <row r="346" spans="1:118">
      <c r="A346" s="17"/>
      <c r="B346" s="18"/>
      <c r="C346" s="3"/>
      <c r="D346" s="3"/>
      <c r="E346" s="18"/>
      <c r="F346" s="3"/>
      <c r="G346" s="3"/>
      <c r="H346" s="17"/>
      <c r="I346" s="3"/>
      <c r="J346" s="3"/>
      <c r="K346" s="3"/>
      <c r="L346" s="3"/>
      <c r="M346" s="3"/>
      <c r="O346" s="17"/>
      <c r="P346" s="3"/>
      <c r="Q346" s="18"/>
      <c r="R346" s="3"/>
      <c r="S346" s="3"/>
      <c r="T346" s="17"/>
      <c r="U346" s="3"/>
      <c r="V346" s="3"/>
      <c r="W346" s="3"/>
      <c r="X346" s="3"/>
      <c r="Y346" s="26"/>
      <c r="Z346" s="27"/>
      <c r="AA346" s="26"/>
      <c r="AB346" s="28"/>
      <c r="AC346" s="26"/>
      <c r="AD346" s="26"/>
      <c r="AE346" s="27"/>
      <c r="AF346" s="26"/>
      <c r="AG346" s="251"/>
      <c r="AH346" s="7"/>
      <c r="AI346" s="26"/>
      <c r="AL346" s="247" t="s">
        <v>305</v>
      </c>
      <c r="AM346" s="7" t="s">
        <v>387</v>
      </c>
      <c r="AN346" s="62" t="s">
        <v>320</v>
      </c>
      <c r="AO346" s="7" t="s">
        <v>1432</v>
      </c>
      <c r="AP346" s="7" t="s">
        <v>1431</v>
      </c>
      <c r="AQ346" s="26"/>
      <c r="BN346" s="61" t="s">
        <v>1602</v>
      </c>
      <c r="BO346" s="62" t="s">
        <v>1614</v>
      </c>
      <c r="BW346" s="130" t="s">
        <v>874</v>
      </c>
      <c r="BX346" s="129" t="s">
        <v>878</v>
      </c>
      <c r="BY346" s="62"/>
      <c r="CP346" s="133" t="s">
        <v>894</v>
      </c>
      <c r="CQ346" s="134" t="str">
        <f t="shared" si="103"/>
        <v>03. Grafitowy 7024</v>
      </c>
    </row>
    <row r="347" spans="1:118">
      <c r="A347" s="17"/>
      <c r="B347" s="18"/>
      <c r="C347" s="3"/>
      <c r="D347" s="3"/>
      <c r="E347" s="18"/>
      <c r="F347" s="3"/>
      <c r="G347" s="3"/>
      <c r="H347" s="17"/>
      <c r="I347" s="3"/>
      <c r="J347" s="3"/>
      <c r="K347" s="3"/>
      <c r="L347" s="3"/>
      <c r="M347" s="3"/>
      <c r="O347" s="17"/>
      <c r="P347" s="3"/>
      <c r="Q347" s="18"/>
      <c r="R347" s="3"/>
      <c r="S347" s="3"/>
      <c r="T347" s="17"/>
      <c r="U347" s="3"/>
      <c r="V347" s="3"/>
      <c r="W347" s="3"/>
      <c r="X347" s="3"/>
      <c r="Y347" s="26"/>
      <c r="Z347" s="27"/>
      <c r="AA347" s="26"/>
      <c r="AB347" s="28"/>
      <c r="AC347" s="26"/>
      <c r="AD347" s="26"/>
      <c r="AE347" s="27"/>
      <c r="AF347" s="26"/>
      <c r="AG347" s="251"/>
      <c r="AH347" s="7"/>
      <c r="AI347" s="26"/>
      <c r="AL347" s="247" t="s">
        <v>306</v>
      </c>
      <c r="AM347" s="7" t="s">
        <v>131</v>
      </c>
      <c r="AN347" s="62" t="s">
        <v>322</v>
      </c>
      <c r="AO347" s="7" t="s">
        <v>1432</v>
      </c>
      <c r="AP347" s="7" t="s">
        <v>1429</v>
      </c>
      <c r="AQ347" s="26"/>
      <c r="BN347" s="61" t="s">
        <v>1602</v>
      </c>
      <c r="BW347" s="130" t="s">
        <v>874</v>
      </c>
      <c r="BX347" s="129" t="s">
        <v>879</v>
      </c>
      <c r="BY347" s="62"/>
      <c r="CP347" s="133" t="s">
        <v>894</v>
      </c>
      <c r="CQ347" s="134" t="str">
        <f t="shared" si="103"/>
        <v>04. Czerwony 3009</v>
      </c>
    </row>
    <row r="348" spans="1:118">
      <c r="A348" s="17"/>
      <c r="B348" s="18"/>
      <c r="C348" s="3"/>
      <c r="D348" s="3"/>
      <c r="E348" s="18"/>
      <c r="F348" s="3"/>
      <c r="G348" s="3"/>
      <c r="H348" s="17"/>
      <c r="I348" s="3"/>
      <c r="J348" s="3"/>
      <c r="K348" s="3"/>
      <c r="L348" s="3"/>
      <c r="M348" s="3"/>
      <c r="O348" s="17"/>
      <c r="P348" s="3"/>
      <c r="Q348" s="18"/>
      <c r="R348" s="3"/>
      <c r="S348" s="3"/>
      <c r="T348" s="17"/>
      <c r="U348" s="3"/>
      <c r="V348" s="3"/>
      <c r="W348" s="3"/>
      <c r="X348" s="3"/>
      <c r="Y348" s="26"/>
      <c r="Z348" s="27"/>
      <c r="AA348" s="26"/>
      <c r="AB348" s="28"/>
      <c r="AC348" s="26"/>
      <c r="AD348" s="26"/>
      <c r="AE348" s="27"/>
      <c r="AF348" s="26"/>
      <c r="AG348" s="251"/>
      <c r="AH348" s="7"/>
      <c r="AI348" s="26"/>
      <c r="AL348" s="247" t="s">
        <v>301</v>
      </c>
      <c r="AM348" s="7" t="s">
        <v>360</v>
      </c>
      <c r="AN348" s="62" t="s">
        <v>321</v>
      </c>
      <c r="AO348" s="7" t="s">
        <v>1432</v>
      </c>
      <c r="AP348" s="7" t="s">
        <v>1432</v>
      </c>
      <c r="AQ348" s="26"/>
      <c r="BN348" s="61" t="s">
        <v>1602</v>
      </c>
      <c r="BO348" s="62" t="s">
        <v>1612</v>
      </c>
      <c r="BW348" s="130" t="s">
        <v>874</v>
      </c>
      <c r="BX348" s="129" t="s">
        <v>880</v>
      </c>
      <c r="BY348" s="62"/>
      <c r="CP348" s="133" t="s">
        <v>894</v>
      </c>
      <c r="CQ348" s="134" t="str">
        <f t="shared" si="103"/>
        <v>05. Zielony 6020</v>
      </c>
    </row>
    <row r="349" spans="1:118">
      <c r="A349" s="17"/>
      <c r="B349" s="18"/>
      <c r="C349" s="3"/>
      <c r="D349" s="3"/>
      <c r="E349" s="18"/>
      <c r="F349" s="3"/>
      <c r="G349" s="3"/>
      <c r="H349" s="17"/>
      <c r="I349" s="3"/>
      <c r="J349" s="3"/>
      <c r="K349" s="3"/>
      <c r="L349" s="3"/>
      <c r="M349" s="3"/>
      <c r="O349" s="17"/>
      <c r="P349" s="3"/>
      <c r="Q349" s="18"/>
      <c r="R349" s="3"/>
      <c r="S349" s="3"/>
      <c r="T349" s="17"/>
      <c r="U349" s="3"/>
      <c r="V349" s="3"/>
      <c r="W349" s="3"/>
      <c r="X349" s="3"/>
      <c r="Y349" s="26"/>
      <c r="Z349" s="27"/>
      <c r="AA349" s="26"/>
      <c r="AB349" s="28"/>
      <c r="AC349" s="26"/>
      <c r="AD349" s="26"/>
      <c r="AE349" s="27"/>
      <c r="AF349" s="26"/>
      <c r="AG349" s="251"/>
      <c r="AH349" s="7"/>
      <c r="AI349" s="26"/>
      <c r="AL349" s="247" t="s">
        <v>300</v>
      </c>
      <c r="AM349" s="7" t="s">
        <v>307</v>
      </c>
      <c r="AN349" s="62" t="s">
        <v>323</v>
      </c>
      <c r="AO349" s="7" t="s">
        <v>1432</v>
      </c>
      <c r="AP349" s="7" t="s">
        <v>1433</v>
      </c>
      <c r="AQ349" s="26"/>
      <c r="BN349" s="61" t="s">
        <v>1602</v>
      </c>
      <c r="BW349" s="130" t="s">
        <v>874</v>
      </c>
      <c r="BX349" s="129" t="s">
        <v>881</v>
      </c>
      <c r="BY349" s="62"/>
      <c r="CP349" s="133" t="s">
        <v>894</v>
      </c>
      <c r="CQ349" s="134" t="str">
        <f t="shared" si="103"/>
        <v>06. Czarny 9005</v>
      </c>
    </row>
    <row r="350" spans="1:118">
      <c r="A350" s="17"/>
      <c r="B350" s="18"/>
      <c r="C350" s="3"/>
      <c r="D350" s="3"/>
      <c r="E350" s="18"/>
      <c r="F350" s="3"/>
      <c r="G350" s="3"/>
      <c r="H350" s="17"/>
      <c r="I350" s="3"/>
      <c r="J350" s="3"/>
      <c r="K350" s="3"/>
      <c r="L350" s="3"/>
      <c r="M350" s="3"/>
      <c r="O350" s="17"/>
      <c r="P350" s="3"/>
      <c r="Q350" s="18"/>
      <c r="R350" s="3"/>
      <c r="S350" s="3"/>
      <c r="T350" s="17"/>
      <c r="U350" s="3"/>
      <c r="V350" s="3"/>
      <c r="W350" s="3"/>
      <c r="X350" s="3"/>
      <c r="Y350" s="26"/>
      <c r="Z350" s="27"/>
      <c r="AA350" s="26"/>
      <c r="AB350" s="28"/>
      <c r="AC350" s="26"/>
      <c r="AD350" s="26"/>
      <c r="AE350" s="27"/>
      <c r="AF350" s="26"/>
      <c r="AG350" s="251"/>
      <c r="AH350" s="7"/>
      <c r="AI350" s="26"/>
      <c r="AL350" s="247" t="s">
        <v>299</v>
      </c>
      <c r="AM350" s="7" t="s">
        <v>307</v>
      </c>
      <c r="AN350" s="62" t="s">
        <v>320</v>
      </c>
      <c r="AO350" s="7" t="s">
        <v>1433</v>
      </c>
      <c r="AP350" s="7" t="s">
        <v>1434</v>
      </c>
      <c r="AQ350" s="26"/>
      <c r="BN350" s="61" t="s">
        <v>1602</v>
      </c>
      <c r="BO350" s="62" t="s">
        <v>1615</v>
      </c>
      <c r="BW350" s="130" t="s">
        <v>874</v>
      </c>
      <c r="BX350" s="129" t="s">
        <v>883</v>
      </c>
      <c r="BY350" s="62"/>
      <c r="CP350" s="133" t="s">
        <v>894</v>
      </c>
      <c r="CQ350" s="134" t="str">
        <f t="shared" si="103"/>
        <v>07. Ceglasty 8004</v>
      </c>
    </row>
    <row r="351" spans="1:118">
      <c r="A351" s="17"/>
      <c r="B351" s="18"/>
      <c r="C351" s="3"/>
      <c r="D351" s="3"/>
      <c r="E351" s="18"/>
      <c r="F351" s="3"/>
      <c r="G351" s="3"/>
      <c r="H351" s="17"/>
      <c r="I351" s="3"/>
      <c r="J351" s="3"/>
      <c r="K351" s="3"/>
      <c r="L351" s="3"/>
      <c r="M351" s="3"/>
      <c r="O351" s="17"/>
      <c r="P351" s="3"/>
      <c r="Q351" s="18"/>
      <c r="R351" s="3"/>
      <c r="S351" s="3"/>
      <c r="T351" s="17"/>
      <c r="U351" s="3"/>
      <c r="V351" s="3"/>
      <c r="W351" s="3"/>
      <c r="X351" s="3"/>
      <c r="Y351" s="26"/>
      <c r="Z351" s="27"/>
      <c r="AA351" s="26"/>
      <c r="AB351" s="28"/>
      <c r="AC351" s="26"/>
      <c r="AD351" s="26"/>
      <c r="AE351" s="27"/>
      <c r="AF351" s="26"/>
      <c r="AG351" s="251"/>
      <c r="AH351" s="7"/>
      <c r="AI351" s="26"/>
      <c r="AL351" s="247" t="s">
        <v>298</v>
      </c>
      <c r="AM351" s="7" t="s">
        <v>307</v>
      </c>
      <c r="AN351" s="62" t="s">
        <v>322</v>
      </c>
      <c r="AO351" s="7" t="s">
        <v>1433</v>
      </c>
      <c r="AP351" s="7" t="s">
        <v>1435</v>
      </c>
      <c r="AQ351" s="26"/>
      <c r="BN351" s="61" t="s">
        <v>1602</v>
      </c>
      <c r="BW351" s="130" t="s">
        <v>874</v>
      </c>
      <c r="BX351" s="129" t="s">
        <v>884</v>
      </c>
      <c r="BY351" s="62"/>
      <c r="CP351" s="133" t="s">
        <v>894</v>
      </c>
      <c r="CQ351" s="134" t="str">
        <f t="shared" si="103"/>
        <v>08. Antracyt 7021</v>
      </c>
    </row>
    <row r="352" spans="1:118">
      <c r="A352" s="17"/>
      <c r="B352" s="18"/>
      <c r="C352" s="3"/>
      <c r="D352" s="3"/>
      <c r="E352" s="18"/>
      <c r="F352" s="3"/>
      <c r="G352" s="3"/>
      <c r="H352" s="17"/>
      <c r="I352" s="3"/>
      <c r="J352" s="3"/>
      <c r="K352" s="3"/>
      <c r="L352" s="3"/>
      <c r="M352" s="3"/>
      <c r="O352" s="17"/>
      <c r="P352" s="3"/>
      <c r="Q352" s="18"/>
      <c r="R352" s="3"/>
      <c r="S352" s="3"/>
      <c r="T352" s="17"/>
      <c r="U352" s="3"/>
      <c r="V352" s="3"/>
      <c r="W352" s="3"/>
      <c r="X352" s="3"/>
      <c r="Y352" s="26"/>
      <c r="Z352" s="27"/>
      <c r="AA352" s="26"/>
      <c r="AB352" s="28"/>
      <c r="AC352" s="26"/>
      <c r="AD352" s="26"/>
      <c r="AE352" s="27"/>
      <c r="AF352" s="26"/>
      <c r="AG352" s="251"/>
      <c r="AH352" s="7"/>
      <c r="AI352" s="26"/>
      <c r="AL352" s="247" t="s">
        <v>297</v>
      </c>
      <c r="AM352" s="7" t="s">
        <v>307</v>
      </c>
      <c r="AN352" s="62" t="s">
        <v>321</v>
      </c>
      <c r="AO352" s="7" t="s">
        <v>1433</v>
      </c>
      <c r="AP352" s="7" t="s">
        <v>1436</v>
      </c>
      <c r="AQ352" s="26"/>
      <c r="BN352" s="61" t="s">
        <v>1602</v>
      </c>
      <c r="BO352" s="62" t="s">
        <v>1832</v>
      </c>
      <c r="BW352" s="130" t="s">
        <v>874</v>
      </c>
      <c r="BX352" s="129" t="s">
        <v>896</v>
      </c>
      <c r="BY352" s="62"/>
      <c r="CP352" s="133" t="s">
        <v>894</v>
      </c>
      <c r="CQ352" s="134" t="str">
        <f>CC16</f>
        <v>10. Brązowy 8019</v>
      </c>
      <c r="CR352" s="57"/>
    </row>
    <row r="353" spans="1:95">
      <c r="A353" s="17"/>
      <c r="B353" s="18"/>
      <c r="C353" s="3"/>
      <c r="D353" s="3"/>
      <c r="E353" s="18"/>
      <c r="F353" s="3"/>
      <c r="G353" s="3"/>
      <c r="H353" s="17"/>
      <c r="I353" s="3"/>
      <c r="J353" s="3"/>
      <c r="K353" s="3"/>
      <c r="L353" s="3"/>
      <c r="M353" s="3"/>
      <c r="O353" s="17"/>
      <c r="P353" s="3"/>
      <c r="Q353" s="18"/>
      <c r="R353" s="3"/>
      <c r="S353" s="3"/>
      <c r="T353" s="17"/>
      <c r="U353" s="3"/>
      <c r="V353" s="3"/>
      <c r="W353" s="3"/>
      <c r="X353" s="3"/>
      <c r="Y353" s="26"/>
      <c r="Z353" s="27"/>
      <c r="AA353" s="26"/>
      <c r="AB353" s="28"/>
      <c r="AC353" s="26"/>
      <c r="AD353" s="26"/>
      <c r="AE353" s="27"/>
      <c r="AF353" s="26"/>
      <c r="AG353" s="251"/>
      <c r="AH353" s="7"/>
      <c r="AI353" s="26"/>
      <c r="AL353" s="247" t="s">
        <v>296</v>
      </c>
      <c r="AM353" s="7" t="s">
        <v>307</v>
      </c>
      <c r="AN353" s="62" t="s">
        <v>323</v>
      </c>
      <c r="AO353" s="7" t="s">
        <v>1433</v>
      </c>
      <c r="AP353" s="7" t="s">
        <v>1437</v>
      </c>
      <c r="AQ353" s="26"/>
      <c r="BN353" s="61" t="s">
        <v>1602</v>
      </c>
      <c r="BW353" s="130" t="s">
        <v>874</v>
      </c>
      <c r="BX353" s="129" t="s">
        <v>895</v>
      </c>
      <c r="BY353" s="62"/>
      <c r="CP353" s="133" t="s">
        <v>894</v>
      </c>
      <c r="CQ353" s="134" t="str">
        <f>CC24</f>
        <v>12. Antracyt 7016</v>
      </c>
    </row>
    <row r="354" spans="1:95">
      <c r="A354" s="17"/>
      <c r="B354" s="18"/>
      <c r="C354" s="3"/>
      <c r="D354" s="3"/>
      <c r="E354" s="18"/>
      <c r="F354" s="3"/>
      <c r="G354" s="3"/>
      <c r="H354" s="17"/>
      <c r="I354" s="3"/>
      <c r="J354" s="3"/>
      <c r="K354" s="3"/>
      <c r="L354" s="3"/>
      <c r="M354" s="3"/>
      <c r="O354" s="17"/>
      <c r="P354" s="3"/>
      <c r="Q354" s="18"/>
      <c r="R354" s="3"/>
      <c r="S354" s="3"/>
      <c r="T354" s="17"/>
      <c r="U354" s="3"/>
      <c r="V354" s="3"/>
      <c r="W354" s="3"/>
      <c r="X354" s="3"/>
      <c r="Y354" s="26"/>
      <c r="Z354" s="27"/>
      <c r="AA354" s="26"/>
      <c r="AB354" s="28"/>
      <c r="AC354" s="26"/>
      <c r="AD354" s="26"/>
      <c r="AE354" s="27"/>
      <c r="AF354" s="26"/>
      <c r="AG354" s="251"/>
      <c r="AH354" s="7"/>
      <c r="AI354" s="26"/>
      <c r="AL354" s="247" t="s">
        <v>295</v>
      </c>
      <c r="AM354" s="7" t="s">
        <v>307</v>
      </c>
      <c r="AN354" s="62" t="s">
        <v>320</v>
      </c>
      <c r="AO354" s="7" t="s">
        <v>1434</v>
      </c>
      <c r="AP354" s="7" t="s">
        <v>1438</v>
      </c>
      <c r="AQ354" s="26"/>
      <c r="BN354" s="61" t="s">
        <v>1602</v>
      </c>
      <c r="BO354" s="62" t="s">
        <v>1835</v>
      </c>
      <c r="BW354" s="130" t="s">
        <v>874</v>
      </c>
      <c r="BX354" s="129" t="s">
        <v>894</v>
      </c>
      <c r="BY354" s="62"/>
      <c r="CP354" s="136" t="s">
        <v>893</v>
      </c>
      <c r="CQ354" s="137" t="str">
        <f t="shared" ref="CQ354:CQ361" si="104">CC7</f>
        <v>01. Szary 7046</v>
      </c>
    </row>
    <row r="355" spans="1:95">
      <c r="A355" s="17"/>
      <c r="B355" s="18"/>
      <c r="C355" s="3"/>
      <c r="D355" s="3"/>
      <c r="E355" s="18"/>
      <c r="F355" s="3"/>
      <c r="G355" s="3"/>
      <c r="H355" s="17"/>
      <c r="I355" s="3"/>
      <c r="J355" s="3"/>
      <c r="K355" s="3"/>
      <c r="L355" s="3"/>
      <c r="M355" s="3"/>
      <c r="O355" s="17"/>
      <c r="P355" s="3"/>
      <c r="Q355" s="18"/>
      <c r="R355" s="3"/>
      <c r="S355" s="3"/>
      <c r="T355" s="17"/>
      <c r="U355" s="3"/>
      <c r="V355" s="3"/>
      <c r="W355" s="3"/>
      <c r="X355" s="3"/>
      <c r="Y355" s="26"/>
      <c r="Z355" s="27"/>
      <c r="AA355" s="26"/>
      <c r="AB355" s="28"/>
      <c r="AC355" s="26"/>
      <c r="AD355" s="26"/>
      <c r="AE355" s="27"/>
      <c r="AF355" s="26"/>
      <c r="AG355" s="251"/>
      <c r="AH355" s="7"/>
      <c r="AI355" s="26"/>
      <c r="AL355" s="247" t="s">
        <v>294</v>
      </c>
      <c r="AM355" s="7" t="s">
        <v>307</v>
      </c>
      <c r="AN355" s="62" t="s">
        <v>322</v>
      </c>
      <c r="AO355" s="7" t="s">
        <v>1434</v>
      </c>
      <c r="AP355" s="7" t="s">
        <v>1439</v>
      </c>
      <c r="AQ355" s="26"/>
      <c r="BN355" s="61" t="s">
        <v>1602</v>
      </c>
      <c r="BO355" s="62" t="s">
        <v>1836</v>
      </c>
      <c r="BW355" s="130" t="s">
        <v>874</v>
      </c>
      <c r="BX355" s="129" t="s">
        <v>893</v>
      </c>
      <c r="BY355" s="62"/>
      <c r="CP355" s="133" t="s">
        <v>893</v>
      </c>
      <c r="CQ355" s="134" t="str">
        <f t="shared" si="104"/>
        <v>02. Brązowy 8017</v>
      </c>
    </row>
    <row r="356" spans="1:95">
      <c r="A356" s="17"/>
      <c r="B356" s="18"/>
      <c r="C356" s="3"/>
      <c r="D356" s="3"/>
      <c r="E356" s="18"/>
      <c r="F356" s="3"/>
      <c r="G356" s="3"/>
      <c r="H356" s="17"/>
      <c r="I356" s="3"/>
      <c r="J356" s="3"/>
      <c r="K356" s="3"/>
      <c r="L356" s="3"/>
      <c r="M356" s="3"/>
      <c r="O356" s="17"/>
      <c r="P356" s="3"/>
      <c r="Q356" s="18"/>
      <c r="R356" s="3"/>
      <c r="S356" s="3"/>
      <c r="T356" s="17"/>
      <c r="U356" s="3"/>
      <c r="V356" s="3"/>
      <c r="W356" s="3"/>
      <c r="X356" s="3"/>
      <c r="Y356" s="26"/>
      <c r="Z356" s="27"/>
      <c r="AA356" s="26"/>
      <c r="AB356" s="28"/>
      <c r="AC356" s="26"/>
      <c r="AD356" s="26"/>
      <c r="AE356" s="27"/>
      <c r="AF356" s="26"/>
      <c r="AG356" s="251"/>
      <c r="AH356" s="7"/>
      <c r="AI356" s="26"/>
      <c r="AL356" s="247" t="s">
        <v>293</v>
      </c>
      <c r="AM356" s="7" t="s">
        <v>307</v>
      </c>
      <c r="AN356" s="62" t="s">
        <v>321</v>
      </c>
      <c r="AO356" s="7" t="s">
        <v>1434</v>
      </c>
      <c r="AP356" s="7" t="s">
        <v>1440</v>
      </c>
      <c r="AQ356" s="26"/>
      <c r="BN356" s="61" t="s">
        <v>1602</v>
      </c>
      <c r="BO356" s="62" t="s">
        <v>1837</v>
      </c>
      <c r="BW356" s="130" t="s">
        <v>874</v>
      </c>
      <c r="BX356" s="129" t="s">
        <v>892</v>
      </c>
      <c r="BY356" s="62"/>
      <c r="CP356" s="133" t="s">
        <v>893</v>
      </c>
      <c r="CQ356" s="134" t="str">
        <f t="shared" si="104"/>
        <v>03. Grafitowy 7024</v>
      </c>
    </row>
    <row r="357" spans="1:95">
      <c r="A357" s="17"/>
      <c r="B357" s="18"/>
      <c r="C357" s="3"/>
      <c r="D357" s="3"/>
      <c r="E357" s="18"/>
      <c r="F357" s="3"/>
      <c r="G357" s="3"/>
      <c r="H357" s="17"/>
      <c r="I357" s="3"/>
      <c r="J357" s="3"/>
      <c r="K357" s="3"/>
      <c r="L357" s="3"/>
      <c r="M357" s="3"/>
      <c r="O357" s="17"/>
      <c r="P357" s="3"/>
      <c r="Q357" s="18"/>
      <c r="R357" s="3"/>
      <c r="S357" s="3"/>
      <c r="T357" s="17"/>
      <c r="U357" s="3"/>
      <c r="V357" s="3"/>
      <c r="W357" s="3"/>
      <c r="X357" s="3"/>
      <c r="Y357" s="26"/>
      <c r="Z357" s="27"/>
      <c r="AA357" s="26"/>
      <c r="AB357" s="28"/>
      <c r="AC357" s="26"/>
      <c r="AD357" s="26"/>
      <c r="AE357" s="27"/>
      <c r="AF357" s="26"/>
      <c r="AG357" s="251"/>
      <c r="AH357" s="7"/>
      <c r="AI357" s="26"/>
      <c r="AL357" s="247" t="s">
        <v>292</v>
      </c>
      <c r="AM357" s="7" t="s">
        <v>307</v>
      </c>
      <c r="AN357" s="62" t="s">
        <v>323</v>
      </c>
      <c r="AO357" s="7" t="s">
        <v>1434</v>
      </c>
      <c r="AP357" s="7" t="s">
        <v>1441</v>
      </c>
      <c r="AQ357" s="26"/>
      <c r="BN357" s="61" t="s">
        <v>1602</v>
      </c>
      <c r="BO357" s="62" t="s">
        <v>1838</v>
      </c>
      <c r="BW357" s="130" t="s">
        <v>874</v>
      </c>
      <c r="BX357" s="129" t="s">
        <v>891</v>
      </c>
      <c r="BY357" s="62"/>
      <c r="CP357" s="133" t="s">
        <v>893</v>
      </c>
      <c r="CQ357" s="134" t="str">
        <f t="shared" si="104"/>
        <v>04. Czerwony 3009</v>
      </c>
    </row>
    <row r="358" spans="1:95">
      <c r="A358" s="17"/>
      <c r="B358" s="18"/>
      <c r="C358" s="3"/>
      <c r="D358" s="3"/>
      <c r="E358" s="18"/>
      <c r="F358" s="3"/>
      <c r="G358" s="3"/>
      <c r="H358" s="17"/>
      <c r="I358" s="3"/>
      <c r="J358" s="3"/>
      <c r="K358" s="3"/>
      <c r="L358" s="3"/>
      <c r="M358" s="3"/>
      <c r="O358" s="17"/>
      <c r="P358" s="3"/>
      <c r="Q358" s="18"/>
      <c r="R358" s="3"/>
      <c r="S358" s="3"/>
      <c r="T358" s="17"/>
      <c r="U358" s="3"/>
      <c r="V358" s="3"/>
      <c r="W358" s="3"/>
      <c r="X358" s="3"/>
      <c r="Y358" s="26"/>
      <c r="Z358" s="27"/>
      <c r="AA358" s="26"/>
      <c r="AB358" s="28"/>
      <c r="AC358" s="26"/>
      <c r="AD358" s="26"/>
      <c r="AE358" s="27"/>
      <c r="AF358" s="26"/>
      <c r="AG358" s="26"/>
      <c r="AH358" s="26"/>
      <c r="AI358" s="26"/>
      <c r="AL358" s="247" t="s">
        <v>291</v>
      </c>
      <c r="AM358" s="7" t="s">
        <v>307</v>
      </c>
      <c r="AN358" s="62" t="s">
        <v>320</v>
      </c>
      <c r="AO358" s="7" t="s">
        <v>1435</v>
      </c>
      <c r="AP358" s="7" t="s">
        <v>1442</v>
      </c>
      <c r="AQ358" s="26"/>
      <c r="BN358" s="61" t="s">
        <v>1602</v>
      </c>
      <c r="BO358" s="62" t="s">
        <v>1839</v>
      </c>
      <c r="BW358" s="130" t="s">
        <v>874</v>
      </c>
      <c r="BX358" s="129" t="s">
        <v>890</v>
      </c>
      <c r="BY358" s="62"/>
      <c r="CP358" s="133" t="s">
        <v>893</v>
      </c>
      <c r="CQ358" s="134" t="str">
        <f t="shared" si="104"/>
        <v>05. Zielony 6020</v>
      </c>
    </row>
    <row r="359" spans="1:95">
      <c r="A359" s="17"/>
      <c r="B359" s="18"/>
      <c r="C359" s="3"/>
      <c r="D359" s="3"/>
      <c r="E359" s="18"/>
      <c r="F359" s="3"/>
      <c r="G359" s="3"/>
      <c r="H359" s="17"/>
      <c r="I359" s="3"/>
      <c r="J359" s="3"/>
      <c r="K359" s="3"/>
      <c r="L359" s="3"/>
      <c r="M359" s="3"/>
      <c r="O359" s="17"/>
      <c r="P359" s="3"/>
      <c r="Q359" s="18"/>
      <c r="R359" s="3"/>
      <c r="S359" s="3"/>
      <c r="T359" s="17"/>
      <c r="U359" s="3"/>
      <c r="V359" s="3"/>
      <c r="W359" s="3"/>
      <c r="X359" s="3"/>
      <c r="Y359" s="26"/>
      <c r="Z359" s="27"/>
      <c r="AA359" s="26"/>
      <c r="AB359" s="28"/>
      <c r="AC359" s="26"/>
      <c r="AD359" s="26"/>
      <c r="AE359" s="27"/>
      <c r="AF359" s="26"/>
      <c r="AG359" s="26"/>
      <c r="AH359" s="26"/>
      <c r="AI359" s="26"/>
      <c r="AL359" s="247" t="s">
        <v>290</v>
      </c>
      <c r="AM359" s="7" t="s">
        <v>307</v>
      </c>
      <c r="AN359" s="62" t="s">
        <v>322</v>
      </c>
      <c r="AO359" s="7" t="s">
        <v>1435</v>
      </c>
      <c r="AP359" s="7" t="s">
        <v>1443</v>
      </c>
      <c r="AQ359" s="26"/>
      <c r="BN359" s="61" t="s">
        <v>1602</v>
      </c>
      <c r="BO359" s="62" t="s">
        <v>1840</v>
      </c>
      <c r="BW359" s="130" t="s">
        <v>874</v>
      </c>
      <c r="BX359" s="129" t="s">
        <v>889</v>
      </c>
      <c r="BY359" s="62"/>
      <c r="CP359" s="133" t="s">
        <v>893</v>
      </c>
      <c r="CQ359" s="134" t="str">
        <f t="shared" si="104"/>
        <v>06. Czarny 9005</v>
      </c>
    </row>
    <row r="360" spans="1:95">
      <c r="A360" s="17"/>
      <c r="B360" s="18"/>
      <c r="C360" s="3"/>
      <c r="D360" s="3"/>
      <c r="E360" s="18"/>
      <c r="F360" s="3"/>
      <c r="G360" s="3"/>
      <c r="H360" s="17"/>
      <c r="I360" s="3"/>
      <c r="J360" s="3"/>
      <c r="K360" s="3"/>
      <c r="L360" s="3"/>
      <c r="M360" s="3"/>
      <c r="O360" s="17"/>
      <c r="P360" s="3"/>
      <c r="Q360" s="18"/>
      <c r="R360" s="3"/>
      <c r="S360" s="3"/>
      <c r="T360" s="17"/>
      <c r="U360" s="3"/>
      <c r="V360" s="3"/>
      <c r="W360" s="3"/>
      <c r="X360" s="3"/>
      <c r="Y360" s="26"/>
      <c r="Z360" s="27"/>
      <c r="AA360" s="26"/>
      <c r="AB360" s="28"/>
      <c r="AC360" s="26"/>
      <c r="AD360" s="26"/>
      <c r="AE360" s="27"/>
      <c r="AF360" s="26"/>
      <c r="AG360" s="26"/>
      <c r="AH360" s="26"/>
      <c r="AI360" s="26"/>
      <c r="AL360" s="247" t="s">
        <v>289</v>
      </c>
      <c r="AM360" s="7" t="s">
        <v>307</v>
      </c>
      <c r="AN360" s="62" t="s">
        <v>321</v>
      </c>
      <c r="AO360" s="7" t="s">
        <v>1435</v>
      </c>
      <c r="AP360" s="7" t="s">
        <v>1444</v>
      </c>
      <c r="AQ360" s="26"/>
      <c r="BN360" s="61" t="s">
        <v>1602</v>
      </c>
      <c r="BO360" s="62" t="s">
        <v>1841</v>
      </c>
      <c r="BW360" s="130" t="s">
        <v>874</v>
      </c>
      <c r="BX360" s="129" t="s">
        <v>888</v>
      </c>
      <c r="BY360" s="62"/>
      <c r="CP360" s="133" t="s">
        <v>893</v>
      </c>
      <c r="CQ360" s="134" t="str">
        <f t="shared" si="104"/>
        <v>07. Ceglasty 8004</v>
      </c>
    </row>
    <row r="361" spans="1:95">
      <c r="A361" s="17"/>
      <c r="B361" s="18"/>
      <c r="C361" s="3"/>
      <c r="D361" s="3"/>
      <c r="E361" s="18"/>
      <c r="F361" s="3"/>
      <c r="G361" s="3"/>
      <c r="H361" s="17"/>
      <c r="I361" s="3"/>
      <c r="J361" s="3"/>
      <c r="K361" s="3"/>
      <c r="L361" s="3"/>
      <c r="M361" s="3"/>
      <c r="O361" s="17"/>
      <c r="P361" s="3"/>
      <c r="Q361" s="18"/>
      <c r="R361" s="3"/>
      <c r="S361" s="3"/>
      <c r="T361" s="17"/>
      <c r="U361" s="3"/>
      <c r="V361" s="3"/>
      <c r="W361" s="3"/>
      <c r="X361" s="3"/>
      <c r="Y361" s="26"/>
      <c r="Z361" s="27"/>
      <c r="AA361" s="26"/>
      <c r="AB361" s="28"/>
      <c r="AC361" s="26"/>
      <c r="AD361" s="26"/>
      <c r="AE361" s="27"/>
      <c r="AF361" s="26"/>
      <c r="AG361" s="26"/>
      <c r="AH361" s="26"/>
      <c r="AI361" s="26"/>
      <c r="AL361" s="247" t="s">
        <v>288</v>
      </c>
      <c r="AM361" s="7" t="s">
        <v>307</v>
      </c>
      <c r="AN361" s="62" t="s">
        <v>323</v>
      </c>
      <c r="AO361" s="7" t="s">
        <v>1435</v>
      </c>
      <c r="AP361" s="7" t="s">
        <v>1445</v>
      </c>
      <c r="AQ361" s="26"/>
      <c r="BN361" s="61" t="s">
        <v>1602</v>
      </c>
      <c r="BO361" s="62" t="s">
        <v>1842</v>
      </c>
      <c r="BW361" s="130" t="s">
        <v>874</v>
      </c>
      <c r="BX361" s="129" t="s">
        <v>1593</v>
      </c>
      <c r="BY361" s="62"/>
      <c r="CP361" s="133" t="s">
        <v>893</v>
      </c>
      <c r="CQ361" s="134" t="str">
        <f t="shared" si="104"/>
        <v>08. Antracyt 7021</v>
      </c>
    </row>
    <row r="362" spans="1:95">
      <c r="A362" s="17"/>
      <c r="B362" s="18"/>
      <c r="C362" s="3"/>
      <c r="D362" s="3"/>
      <c r="E362" s="18"/>
      <c r="F362" s="3"/>
      <c r="G362" s="3"/>
      <c r="H362" s="17"/>
      <c r="I362" s="3"/>
      <c r="J362" s="3"/>
      <c r="K362" s="3"/>
      <c r="L362" s="3"/>
      <c r="M362" s="3"/>
      <c r="O362" s="17"/>
      <c r="P362" s="3"/>
      <c r="Q362" s="18"/>
      <c r="R362" s="3"/>
      <c r="S362" s="3"/>
      <c r="T362" s="17"/>
      <c r="U362" s="3"/>
      <c r="V362" s="3"/>
      <c r="W362" s="3"/>
      <c r="X362" s="3"/>
      <c r="Y362" s="26"/>
      <c r="Z362" s="27"/>
      <c r="AA362" s="26"/>
      <c r="AB362" s="28"/>
      <c r="AC362" s="26"/>
      <c r="AD362" s="26"/>
      <c r="AE362" s="27"/>
      <c r="AF362" s="26"/>
      <c r="AG362" s="26"/>
      <c r="AH362" s="26"/>
      <c r="AI362" s="26"/>
      <c r="AL362" s="247" t="s">
        <v>287</v>
      </c>
      <c r="AM362" s="7" t="s">
        <v>307</v>
      </c>
      <c r="AN362" s="62" t="s">
        <v>320</v>
      </c>
      <c r="AO362" s="7" t="s">
        <v>1436</v>
      </c>
      <c r="AP362" s="7" t="s">
        <v>1446</v>
      </c>
      <c r="AQ362" s="26"/>
      <c r="BN362" s="61" t="s">
        <v>1602</v>
      </c>
      <c r="BO362" s="62" t="s">
        <v>1843</v>
      </c>
      <c r="BW362" s="130" t="s">
        <v>874</v>
      </c>
      <c r="BX362" s="129" t="s">
        <v>887</v>
      </c>
      <c r="BY362" s="62"/>
      <c r="CP362" s="140" t="s">
        <v>893</v>
      </c>
      <c r="CQ362" s="135" t="str">
        <f>CC24</f>
        <v>12. Antracyt 7016</v>
      </c>
    </row>
    <row r="363" spans="1:95">
      <c r="A363" s="17"/>
      <c r="B363" s="18"/>
      <c r="C363" s="3"/>
      <c r="D363" s="3"/>
      <c r="E363" s="18"/>
      <c r="F363" s="3"/>
      <c r="G363" s="3"/>
      <c r="H363" s="17"/>
      <c r="I363" s="3"/>
      <c r="J363" s="3"/>
      <c r="K363" s="3"/>
      <c r="L363" s="3"/>
      <c r="M363" s="3"/>
      <c r="O363" s="17"/>
      <c r="P363" s="3"/>
      <c r="Q363" s="18"/>
      <c r="R363" s="3"/>
      <c r="S363" s="3"/>
      <c r="T363" s="17"/>
      <c r="U363" s="3"/>
      <c r="V363" s="3"/>
      <c r="W363" s="3"/>
      <c r="X363" s="3"/>
      <c r="Y363" s="26"/>
      <c r="Z363" s="27"/>
      <c r="AA363" s="26"/>
      <c r="AB363" s="28"/>
      <c r="AC363" s="26"/>
      <c r="AD363" s="26"/>
      <c r="AE363" s="27"/>
      <c r="AF363" s="26"/>
      <c r="AG363" s="26"/>
      <c r="AH363" s="26"/>
      <c r="AI363" s="26"/>
      <c r="AL363" s="247" t="s">
        <v>286</v>
      </c>
      <c r="AM363" s="7" t="s">
        <v>307</v>
      </c>
      <c r="AN363" s="62" t="s">
        <v>322</v>
      </c>
      <c r="AO363" s="7" t="s">
        <v>1436</v>
      </c>
      <c r="AP363" s="7" t="s">
        <v>1447</v>
      </c>
      <c r="AQ363" s="26"/>
      <c r="BN363" s="61" t="s">
        <v>1602</v>
      </c>
      <c r="BO363" s="62" t="s">
        <v>1844</v>
      </c>
      <c r="BW363" s="130" t="s">
        <v>874</v>
      </c>
      <c r="BX363" s="129" t="s">
        <v>886</v>
      </c>
      <c r="BY363" s="62"/>
      <c r="CP363" s="133" t="s">
        <v>892</v>
      </c>
      <c r="CQ363" s="134" t="str">
        <f t="shared" ref="CQ363:CQ369" si="105">CC8</f>
        <v>02. Brązowy 8017</v>
      </c>
    </row>
    <row r="364" spans="1:95">
      <c r="A364" s="17"/>
      <c r="B364" s="18"/>
      <c r="C364" s="3"/>
      <c r="D364" s="3"/>
      <c r="E364" s="18"/>
      <c r="F364" s="3"/>
      <c r="G364" s="3"/>
      <c r="H364" s="17"/>
      <c r="I364" s="3"/>
      <c r="J364" s="3"/>
      <c r="K364" s="3"/>
      <c r="L364" s="3"/>
      <c r="M364" s="3"/>
      <c r="O364" s="17"/>
      <c r="P364" s="3"/>
      <c r="Q364" s="18"/>
      <c r="R364" s="3"/>
      <c r="S364" s="3"/>
      <c r="T364" s="17"/>
      <c r="U364" s="3"/>
      <c r="V364" s="3"/>
      <c r="W364" s="3"/>
      <c r="X364" s="3"/>
      <c r="Y364" s="26"/>
      <c r="Z364" s="27"/>
      <c r="AA364" s="26"/>
      <c r="AB364" s="28"/>
      <c r="AC364" s="26"/>
      <c r="AD364" s="26"/>
      <c r="AE364" s="27"/>
      <c r="AF364" s="26"/>
      <c r="AG364" s="26"/>
      <c r="AH364" s="26"/>
      <c r="AI364" s="26"/>
      <c r="AL364" s="247" t="s">
        <v>285</v>
      </c>
      <c r="AM364" s="7" t="s">
        <v>307</v>
      </c>
      <c r="AN364" s="62" t="s">
        <v>321</v>
      </c>
      <c r="AO364" s="7" t="s">
        <v>1436</v>
      </c>
      <c r="AP364" s="7" t="s">
        <v>1448</v>
      </c>
      <c r="AQ364" s="26"/>
      <c r="BN364" s="61" t="s">
        <v>1602</v>
      </c>
      <c r="BO364" s="62" t="s">
        <v>1845</v>
      </c>
      <c r="BW364" s="130" t="s">
        <v>874</v>
      </c>
      <c r="BX364" s="129" t="s">
        <v>885</v>
      </c>
      <c r="BY364" s="62"/>
      <c r="CP364" s="133" t="s">
        <v>892</v>
      </c>
      <c r="CQ364" s="134" t="str">
        <f t="shared" si="105"/>
        <v>03. Grafitowy 7024</v>
      </c>
    </row>
    <row r="365" spans="1:95">
      <c r="A365" s="17"/>
      <c r="B365" s="18"/>
      <c r="C365" s="3"/>
      <c r="D365" s="3"/>
      <c r="E365" s="18"/>
      <c r="F365" s="3"/>
      <c r="G365" s="3"/>
      <c r="H365" s="17"/>
      <c r="I365" s="3"/>
      <c r="J365" s="3"/>
      <c r="K365" s="3"/>
      <c r="L365" s="3"/>
      <c r="M365" s="3"/>
      <c r="O365" s="17"/>
      <c r="P365" s="3"/>
      <c r="Q365" s="18"/>
      <c r="R365" s="3"/>
      <c r="S365" s="3"/>
      <c r="T365" s="17"/>
      <c r="U365" s="3"/>
      <c r="V365" s="3"/>
      <c r="W365" s="3"/>
      <c r="X365" s="3"/>
      <c r="Y365" s="26"/>
      <c r="Z365" s="27"/>
      <c r="AA365" s="26"/>
      <c r="AB365" s="28"/>
      <c r="AC365" s="26"/>
      <c r="AD365" s="26"/>
      <c r="AE365" s="27"/>
      <c r="AF365" s="26"/>
      <c r="AG365" s="26"/>
      <c r="AH365" s="26"/>
      <c r="AI365" s="26"/>
      <c r="AL365" s="247" t="s">
        <v>284</v>
      </c>
      <c r="AM365" s="7" t="s">
        <v>307</v>
      </c>
      <c r="AN365" s="62" t="s">
        <v>323</v>
      </c>
      <c r="AO365" s="7" t="s">
        <v>1436</v>
      </c>
      <c r="AP365" s="7" t="s">
        <v>1449</v>
      </c>
      <c r="AQ365" s="26"/>
      <c r="BN365" s="61" t="s">
        <v>1602</v>
      </c>
      <c r="BW365" s="130" t="s">
        <v>874</v>
      </c>
      <c r="BX365" s="143" t="s">
        <v>1532</v>
      </c>
      <c r="BY365" s="62"/>
      <c r="CP365" s="133" t="s">
        <v>892</v>
      </c>
      <c r="CQ365" s="134" t="str">
        <f t="shared" si="105"/>
        <v>04. Czerwony 3009</v>
      </c>
    </row>
    <row r="366" spans="1:95">
      <c r="A366" s="17"/>
      <c r="B366" s="18"/>
      <c r="C366" s="3"/>
      <c r="D366" s="3"/>
      <c r="E366" s="18"/>
      <c r="F366" s="3"/>
      <c r="G366" s="3"/>
      <c r="H366" s="17"/>
      <c r="I366" s="3"/>
      <c r="J366" s="3"/>
      <c r="K366" s="3"/>
      <c r="L366" s="3"/>
      <c r="M366" s="3"/>
      <c r="O366" s="17"/>
      <c r="P366" s="3"/>
      <c r="Q366" s="18"/>
      <c r="R366" s="3"/>
      <c r="S366" s="3"/>
      <c r="T366" s="17"/>
      <c r="U366" s="3"/>
      <c r="V366" s="3"/>
      <c r="W366" s="3"/>
      <c r="X366" s="3"/>
      <c r="Y366" s="26"/>
      <c r="Z366" s="27"/>
      <c r="AA366" s="26"/>
      <c r="AB366" s="28"/>
      <c r="AC366" s="26"/>
      <c r="AD366" s="26"/>
      <c r="AE366" s="27"/>
      <c r="AF366" s="26"/>
      <c r="AG366" s="26"/>
      <c r="AH366" s="26"/>
      <c r="AI366" s="26"/>
      <c r="AL366" s="247" t="s">
        <v>283</v>
      </c>
      <c r="AM366" s="7" t="s">
        <v>307</v>
      </c>
      <c r="AN366" s="62" t="s">
        <v>320</v>
      </c>
      <c r="AO366" s="7" t="s">
        <v>1437</v>
      </c>
      <c r="AP366" s="7" t="s">
        <v>1450</v>
      </c>
      <c r="AQ366" s="26"/>
      <c r="BW366" s="130" t="s">
        <v>874</v>
      </c>
      <c r="BX366" s="143" t="s">
        <v>1533</v>
      </c>
      <c r="BY366" s="62"/>
      <c r="CP366" s="133" t="s">
        <v>892</v>
      </c>
      <c r="CQ366" s="134" t="str">
        <f t="shared" si="105"/>
        <v>05. Zielony 6020</v>
      </c>
    </row>
    <row r="367" spans="1:95">
      <c r="A367" s="17"/>
      <c r="B367" s="18"/>
      <c r="C367" s="3"/>
      <c r="D367" s="3"/>
      <c r="E367" s="18"/>
      <c r="F367" s="3"/>
      <c r="G367" s="3"/>
      <c r="H367" s="17"/>
      <c r="I367" s="3"/>
      <c r="J367" s="3"/>
      <c r="K367" s="3"/>
      <c r="L367" s="3"/>
      <c r="M367" s="3"/>
      <c r="O367" s="17"/>
      <c r="P367" s="3"/>
      <c r="Q367" s="18"/>
      <c r="R367" s="3"/>
      <c r="S367" s="3"/>
      <c r="T367" s="17"/>
      <c r="U367" s="3"/>
      <c r="V367" s="3"/>
      <c r="W367" s="3"/>
      <c r="X367" s="3"/>
      <c r="Y367" s="26"/>
      <c r="Z367" s="27"/>
      <c r="AA367" s="26"/>
      <c r="AB367" s="28"/>
      <c r="AC367" s="26"/>
      <c r="AD367" s="26"/>
      <c r="AE367" s="27"/>
      <c r="AF367" s="26"/>
      <c r="AG367" s="26"/>
      <c r="AH367" s="26"/>
      <c r="AI367" s="26"/>
      <c r="AL367" s="247" t="s">
        <v>282</v>
      </c>
      <c r="AM367" s="7" t="s">
        <v>307</v>
      </c>
      <c r="AN367" s="62" t="s">
        <v>322</v>
      </c>
      <c r="AO367" s="7" t="s">
        <v>1437</v>
      </c>
      <c r="AP367" s="7" t="s">
        <v>1451</v>
      </c>
      <c r="AQ367" s="26"/>
      <c r="BW367" s="130" t="s">
        <v>874</v>
      </c>
      <c r="BX367" s="178" t="s">
        <v>1349</v>
      </c>
      <c r="BY367" s="62"/>
      <c r="CP367" s="133" t="s">
        <v>892</v>
      </c>
      <c r="CQ367" s="134" t="str">
        <f t="shared" si="105"/>
        <v>06. Czarny 9005</v>
      </c>
    </row>
    <row r="368" spans="1:95">
      <c r="A368" s="17"/>
      <c r="B368" s="18"/>
      <c r="C368" s="3"/>
      <c r="D368" s="3"/>
      <c r="E368" s="18"/>
      <c r="F368" s="3"/>
      <c r="G368" s="3"/>
      <c r="H368" s="17"/>
      <c r="I368" s="3"/>
      <c r="J368" s="3"/>
      <c r="K368" s="3"/>
      <c r="L368" s="3"/>
      <c r="M368" s="3"/>
      <c r="O368" s="17"/>
      <c r="P368" s="3"/>
      <c r="Q368" s="18"/>
      <c r="R368" s="3"/>
      <c r="S368" s="3"/>
      <c r="T368" s="17"/>
      <c r="U368" s="3"/>
      <c r="V368" s="3"/>
      <c r="W368" s="3"/>
      <c r="X368" s="3"/>
      <c r="Y368" s="26"/>
      <c r="Z368" s="27"/>
      <c r="AA368" s="26"/>
      <c r="AB368" s="28"/>
      <c r="AC368" s="26"/>
      <c r="AD368" s="26"/>
      <c r="AE368" s="27"/>
      <c r="AF368" s="26"/>
      <c r="AG368" s="26"/>
      <c r="AH368" s="26"/>
      <c r="AI368" s="26"/>
      <c r="AL368" s="247" t="s">
        <v>281</v>
      </c>
      <c r="AM368" s="7" t="s">
        <v>307</v>
      </c>
      <c r="AN368" s="62" t="s">
        <v>321</v>
      </c>
      <c r="AO368" s="7" t="s">
        <v>1437</v>
      </c>
      <c r="AP368" s="7" t="s">
        <v>1452</v>
      </c>
      <c r="AQ368" s="26"/>
      <c r="BN368" s="61" t="s">
        <v>1619</v>
      </c>
      <c r="BW368" s="130" t="s">
        <v>874</v>
      </c>
      <c r="BX368" s="178" t="s">
        <v>1350</v>
      </c>
      <c r="BY368" s="62"/>
      <c r="CP368" s="133" t="s">
        <v>892</v>
      </c>
      <c r="CQ368" s="134" t="str">
        <f t="shared" si="105"/>
        <v>07. Ceglasty 8004</v>
      </c>
    </row>
    <row r="369" spans="1:95">
      <c r="A369" s="17"/>
      <c r="B369" s="18"/>
      <c r="C369" s="3"/>
      <c r="D369" s="3"/>
      <c r="E369" s="18"/>
      <c r="F369" s="3"/>
      <c r="G369" s="3"/>
      <c r="H369" s="17"/>
      <c r="I369" s="3"/>
      <c r="J369" s="3"/>
      <c r="K369" s="3"/>
      <c r="L369" s="3"/>
      <c r="M369" s="3"/>
      <c r="O369" s="17"/>
      <c r="P369" s="3"/>
      <c r="Q369" s="18"/>
      <c r="R369" s="3"/>
      <c r="S369" s="3"/>
      <c r="T369" s="17"/>
      <c r="U369" s="3"/>
      <c r="V369" s="3"/>
      <c r="W369" s="3"/>
      <c r="X369" s="3"/>
      <c r="Y369" s="26"/>
      <c r="Z369" s="27"/>
      <c r="AA369" s="26"/>
      <c r="AB369" s="28"/>
      <c r="AC369" s="26"/>
      <c r="AD369" s="26"/>
      <c r="AE369" s="27"/>
      <c r="AF369" s="26"/>
      <c r="AG369" s="26"/>
      <c r="AH369" s="26"/>
      <c r="AI369" s="26"/>
      <c r="AL369" s="247" t="s">
        <v>280</v>
      </c>
      <c r="AM369" s="7" t="s">
        <v>307</v>
      </c>
      <c r="AN369" s="62" t="s">
        <v>323</v>
      </c>
      <c r="AO369" s="7" t="s">
        <v>1437</v>
      </c>
      <c r="AP369" s="7" t="s">
        <v>1453</v>
      </c>
      <c r="AQ369" s="26"/>
      <c r="BN369" s="61" t="s">
        <v>1619</v>
      </c>
      <c r="BO369" s="62" t="s">
        <v>1622</v>
      </c>
      <c r="BY369" s="62"/>
      <c r="CP369" s="133" t="s">
        <v>892</v>
      </c>
      <c r="CQ369" s="134" t="str">
        <f t="shared" si="105"/>
        <v>08. Antracyt 7021</v>
      </c>
    </row>
    <row r="370" spans="1:95">
      <c r="A370" s="17"/>
      <c r="B370" s="18"/>
      <c r="C370" s="3"/>
      <c r="D370" s="3"/>
      <c r="E370" s="18"/>
      <c r="F370" s="3"/>
      <c r="G370" s="3"/>
      <c r="H370" s="17"/>
      <c r="I370" s="3"/>
      <c r="J370" s="3"/>
      <c r="K370" s="3"/>
      <c r="L370" s="3"/>
      <c r="M370" s="3"/>
      <c r="O370" s="17"/>
      <c r="P370" s="3"/>
      <c r="Q370" s="18"/>
      <c r="R370" s="3"/>
      <c r="S370" s="3"/>
      <c r="T370" s="17"/>
      <c r="U370" s="3"/>
      <c r="V370" s="3"/>
      <c r="W370" s="3"/>
      <c r="X370" s="3"/>
      <c r="Y370" s="26"/>
      <c r="Z370" s="27"/>
      <c r="AA370" s="26"/>
      <c r="AB370" s="28"/>
      <c r="AC370" s="26"/>
      <c r="AD370" s="26"/>
      <c r="AE370" s="27"/>
      <c r="AF370" s="26"/>
      <c r="AG370" s="26"/>
      <c r="AH370" s="26"/>
      <c r="AI370" s="26"/>
      <c r="AL370" s="247" t="s">
        <v>265</v>
      </c>
      <c r="AM370" s="7" t="s">
        <v>307</v>
      </c>
      <c r="AN370" s="62" t="s">
        <v>320</v>
      </c>
      <c r="AO370" s="7" t="s">
        <v>1438</v>
      </c>
      <c r="AP370" s="7" t="s">
        <v>1454</v>
      </c>
      <c r="AQ370" s="26"/>
      <c r="BN370" s="61" t="s">
        <v>1619</v>
      </c>
      <c r="BW370" s="130" t="s">
        <v>875</v>
      </c>
      <c r="BX370" s="129" t="s">
        <v>878</v>
      </c>
      <c r="BY370" s="62"/>
      <c r="CP370" s="133" t="s">
        <v>892</v>
      </c>
      <c r="CQ370" s="134" t="str">
        <f>CC16</f>
        <v>10. Brązowy 8019</v>
      </c>
    </row>
    <row r="371" spans="1:95">
      <c r="A371" s="17"/>
      <c r="B371" s="18"/>
      <c r="C371" s="3"/>
      <c r="D371" s="3"/>
      <c r="E371" s="18"/>
      <c r="F371" s="3"/>
      <c r="G371" s="3"/>
      <c r="H371" s="17"/>
      <c r="I371" s="3"/>
      <c r="J371" s="3"/>
      <c r="K371" s="3"/>
      <c r="L371" s="3"/>
      <c r="M371" s="3"/>
      <c r="O371" s="17"/>
      <c r="P371" s="3"/>
      <c r="Q371" s="18"/>
      <c r="R371" s="3"/>
      <c r="S371" s="3"/>
      <c r="T371" s="17"/>
      <c r="U371" s="3"/>
      <c r="V371" s="3"/>
      <c r="W371" s="3"/>
      <c r="X371" s="3"/>
      <c r="Y371" s="26"/>
      <c r="Z371" s="27"/>
      <c r="AA371" s="26"/>
      <c r="AB371" s="28"/>
      <c r="AC371" s="26"/>
      <c r="AD371" s="26"/>
      <c r="AE371" s="27"/>
      <c r="AF371" s="26"/>
      <c r="AG371" s="26"/>
      <c r="AH371" s="26"/>
      <c r="AI371" s="26"/>
      <c r="AL371" s="247" t="s">
        <v>350</v>
      </c>
      <c r="AM371" s="7" t="s">
        <v>390</v>
      </c>
      <c r="AN371" s="62" t="s">
        <v>322</v>
      </c>
      <c r="AO371" s="7" t="s">
        <v>1438</v>
      </c>
      <c r="AP371" s="7" t="s">
        <v>1455</v>
      </c>
      <c r="AQ371" s="26"/>
      <c r="BN371" s="61" t="s">
        <v>1619</v>
      </c>
      <c r="BO371" s="62" t="s">
        <v>1623</v>
      </c>
      <c r="BW371" s="130" t="s">
        <v>875</v>
      </c>
      <c r="BX371" s="129" t="s">
        <v>879</v>
      </c>
      <c r="BY371" s="62"/>
      <c r="CP371" s="140" t="s">
        <v>892</v>
      </c>
      <c r="CQ371" s="135" t="str">
        <f>CC24</f>
        <v>12. Antracyt 7016</v>
      </c>
    </row>
    <row r="372" spans="1:95">
      <c r="A372" s="17"/>
      <c r="B372" s="18"/>
      <c r="C372" s="3"/>
      <c r="D372" s="3"/>
      <c r="E372" s="18"/>
      <c r="F372" s="3"/>
      <c r="G372" s="3"/>
      <c r="H372" s="17"/>
      <c r="I372" s="3"/>
      <c r="J372" s="3"/>
      <c r="K372" s="3"/>
      <c r="L372" s="3"/>
      <c r="M372" s="3"/>
      <c r="O372" s="17"/>
      <c r="P372" s="3"/>
      <c r="Q372" s="18"/>
      <c r="R372" s="3"/>
      <c r="S372" s="3"/>
      <c r="T372" s="17"/>
      <c r="U372" s="3"/>
      <c r="V372" s="3"/>
      <c r="W372" s="3"/>
      <c r="X372" s="3"/>
      <c r="Y372" s="26"/>
      <c r="Z372" s="27"/>
      <c r="AA372" s="26"/>
      <c r="AB372" s="28"/>
      <c r="AC372" s="26"/>
      <c r="AD372" s="26"/>
      <c r="AE372" s="27"/>
      <c r="AF372" s="26"/>
      <c r="AG372" s="26"/>
      <c r="AH372" s="26"/>
      <c r="AI372" s="26"/>
      <c r="AL372" s="247" t="s">
        <v>351</v>
      </c>
      <c r="AM372" s="7" t="s">
        <v>390</v>
      </c>
      <c r="AN372" s="62" t="s">
        <v>321</v>
      </c>
      <c r="AO372" s="7" t="s">
        <v>1438</v>
      </c>
      <c r="AP372" s="7" t="s">
        <v>1456</v>
      </c>
      <c r="AQ372" s="26"/>
      <c r="BM372"/>
      <c r="BN372" s="61" t="s">
        <v>1619</v>
      </c>
      <c r="BO372" s="62" t="s">
        <v>1624</v>
      </c>
      <c r="BW372" s="130" t="s">
        <v>875</v>
      </c>
      <c r="BX372" s="129" t="s">
        <v>880</v>
      </c>
      <c r="BY372" s="62"/>
      <c r="CP372" s="129" t="s">
        <v>891</v>
      </c>
      <c r="CQ372" s="141" t="str">
        <f t="shared" ref="CQ372:CQ378" si="106">CC8</f>
        <v>02. Brązowy 8017</v>
      </c>
    </row>
    <row r="373" spans="1:95">
      <c r="A373" s="17"/>
      <c r="B373" s="18"/>
      <c r="C373" s="3"/>
      <c r="D373" s="3"/>
      <c r="E373" s="18"/>
      <c r="F373" s="3"/>
      <c r="G373" s="3"/>
      <c r="H373" s="17"/>
      <c r="I373" s="3"/>
      <c r="J373" s="3"/>
      <c r="K373" s="3"/>
      <c r="L373" s="3"/>
      <c r="M373" s="3"/>
      <c r="O373" s="17"/>
      <c r="P373" s="3"/>
      <c r="Q373" s="18"/>
      <c r="R373" s="3"/>
      <c r="S373" s="3"/>
      <c r="T373" s="17"/>
      <c r="U373" s="3"/>
      <c r="V373" s="3"/>
      <c r="W373" s="3"/>
      <c r="X373" s="3"/>
      <c r="Y373" s="26"/>
      <c r="Z373" s="27"/>
      <c r="AA373" s="26"/>
      <c r="AB373" s="28"/>
      <c r="AC373" s="26"/>
      <c r="AD373" s="26"/>
      <c r="AE373" s="27"/>
      <c r="AF373" s="26"/>
      <c r="AG373" s="26"/>
      <c r="AH373" s="26"/>
      <c r="AI373" s="26"/>
      <c r="AL373" s="247" t="s">
        <v>352</v>
      </c>
      <c r="AM373" s="7" t="s">
        <v>390</v>
      </c>
      <c r="AN373" s="62" t="s">
        <v>323</v>
      </c>
      <c r="AO373" s="7" t="s">
        <v>1438</v>
      </c>
      <c r="AP373" s="7" t="s">
        <v>1457</v>
      </c>
      <c r="AQ373" s="26"/>
      <c r="BN373" s="61" t="s">
        <v>1619</v>
      </c>
      <c r="BO373" s="62" t="s">
        <v>1625</v>
      </c>
      <c r="BW373" s="130" t="s">
        <v>875</v>
      </c>
      <c r="BX373" s="129" t="s">
        <v>881</v>
      </c>
      <c r="BY373" s="62"/>
      <c r="CP373" s="129" t="s">
        <v>891</v>
      </c>
      <c r="CQ373" s="141" t="str">
        <f t="shared" si="106"/>
        <v>03. Grafitowy 7024</v>
      </c>
    </row>
    <row r="374" spans="1:95">
      <c r="A374" s="17"/>
      <c r="B374" s="18"/>
      <c r="C374" s="3"/>
      <c r="D374" s="3"/>
      <c r="E374" s="18"/>
      <c r="F374" s="3"/>
      <c r="G374" s="3"/>
      <c r="H374" s="17"/>
      <c r="I374" s="3"/>
      <c r="J374" s="3"/>
      <c r="K374" s="3"/>
      <c r="L374" s="3"/>
      <c r="M374" s="3"/>
      <c r="O374" s="17"/>
      <c r="P374" s="3"/>
      <c r="Q374" s="18"/>
      <c r="R374" s="3"/>
      <c r="S374" s="3"/>
      <c r="T374" s="17"/>
      <c r="U374" s="3"/>
      <c r="V374" s="3"/>
      <c r="W374" s="3"/>
      <c r="X374" s="3"/>
      <c r="Y374" s="26"/>
      <c r="Z374" s="27"/>
      <c r="AA374" s="26"/>
      <c r="AB374" s="28"/>
      <c r="AC374" s="26"/>
      <c r="AD374" s="26"/>
      <c r="AE374" s="27"/>
      <c r="AF374" s="26"/>
      <c r="AG374" s="26"/>
      <c r="AH374" s="26"/>
      <c r="AI374" s="26"/>
      <c r="AL374" s="247" t="s">
        <v>353</v>
      </c>
      <c r="AM374" s="7" t="s">
        <v>390</v>
      </c>
      <c r="AN374" s="62" t="s">
        <v>320</v>
      </c>
      <c r="AO374" s="7" t="s">
        <v>1439</v>
      </c>
      <c r="AP374" s="7" t="s">
        <v>1458</v>
      </c>
      <c r="AQ374" s="26"/>
      <c r="BN374" s="61" t="s">
        <v>1619</v>
      </c>
      <c r="BO374" s="62" t="s">
        <v>1629</v>
      </c>
      <c r="BW374" s="130" t="s">
        <v>875</v>
      </c>
      <c r="BX374" s="129" t="s">
        <v>883</v>
      </c>
      <c r="BY374" s="62"/>
      <c r="CP374" s="129" t="s">
        <v>891</v>
      </c>
      <c r="CQ374" s="141" t="str">
        <f t="shared" si="106"/>
        <v>04. Czerwony 3009</v>
      </c>
    </row>
    <row r="375" spans="1:95">
      <c r="A375" s="17"/>
      <c r="B375" s="18"/>
      <c r="C375" s="3"/>
      <c r="D375" s="3"/>
      <c r="E375" s="18"/>
      <c r="F375" s="3"/>
      <c r="G375" s="3"/>
      <c r="H375" s="17"/>
      <c r="I375" s="3"/>
      <c r="J375" s="3"/>
      <c r="K375" s="3"/>
      <c r="L375" s="3"/>
      <c r="M375" s="3"/>
      <c r="O375" s="17"/>
      <c r="P375" s="3"/>
      <c r="Q375" s="18"/>
      <c r="R375" s="3"/>
      <c r="S375" s="3"/>
      <c r="T375" s="17"/>
      <c r="U375" s="3"/>
      <c r="V375" s="3"/>
      <c r="W375" s="3"/>
      <c r="X375" s="3"/>
      <c r="Y375" s="26"/>
      <c r="Z375" s="27"/>
      <c r="AA375" s="26"/>
      <c r="AB375" s="28"/>
      <c r="AC375" s="26"/>
      <c r="AD375" s="26"/>
      <c r="AE375" s="27"/>
      <c r="AF375" s="26"/>
      <c r="AG375" s="26"/>
      <c r="AH375" s="26"/>
      <c r="AI375" s="26"/>
      <c r="AL375" s="247" t="s">
        <v>354</v>
      </c>
      <c r="AM375" s="7" t="s">
        <v>390</v>
      </c>
      <c r="AN375" s="62" t="s">
        <v>322</v>
      </c>
      <c r="AO375" s="7" t="s">
        <v>1439</v>
      </c>
      <c r="AP375" s="7" t="s">
        <v>1459</v>
      </c>
      <c r="AQ375" s="26"/>
      <c r="BN375" s="61" t="s">
        <v>1619</v>
      </c>
      <c r="BO375" s="62" t="s">
        <v>1626</v>
      </c>
      <c r="BW375" s="130" t="s">
        <v>875</v>
      </c>
      <c r="BX375" s="129" t="s">
        <v>884</v>
      </c>
      <c r="BY375" s="62"/>
      <c r="CP375" s="129" t="s">
        <v>891</v>
      </c>
      <c r="CQ375" s="141" t="str">
        <f t="shared" si="106"/>
        <v>05. Zielony 6020</v>
      </c>
    </row>
    <row r="376" spans="1:95">
      <c r="A376" s="17"/>
      <c r="B376" s="18"/>
      <c r="C376" s="3"/>
      <c r="D376" s="3"/>
      <c r="E376" s="18"/>
      <c r="F376" s="3"/>
      <c r="G376" s="3"/>
      <c r="H376" s="17"/>
      <c r="I376" s="3"/>
      <c r="J376" s="3"/>
      <c r="K376" s="3"/>
      <c r="L376" s="3"/>
      <c r="M376" s="3"/>
      <c r="O376" s="17"/>
      <c r="P376" s="3"/>
      <c r="Q376" s="18"/>
      <c r="R376" s="3"/>
      <c r="S376" s="3"/>
      <c r="T376" s="17"/>
      <c r="U376" s="3"/>
      <c r="V376" s="3"/>
      <c r="W376" s="3"/>
      <c r="X376" s="3"/>
      <c r="Y376" s="26"/>
      <c r="Z376" s="27"/>
      <c r="AA376" s="26"/>
      <c r="AB376" s="28"/>
      <c r="AC376" s="26"/>
      <c r="AD376" s="26"/>
      <c r="AE376" s="27"/>
      <c r="AF376" s="26"/>
      <c r="AG376" s="26"/>
      <c r="AH376" s="26"/>
      <c r="AI376" s="26"/>
      <c r="AL376" s="247" t="s">
        <v>355</v>
      </c>
      <c r="AM376" s="7" t="s">
        <v>390</v>
      </c>
      <c r="AN376" s="62" t="s">
        <v>321</v>
      </c>
      <c r="AO376" s="7" t="s">
        <v>1439</v>
      </c>
      <c r="AP376" s="7" t="s">
        <v>1460</v>
      </c>
      <c r="AQ376" s="26"/>
      <c r="BL376" s="61" t="str">
        <f>LEFT(BO411,7)</f>
        <v>BCZ1510</v>
      </c>
      <c r="BN376" s="61" t="s">
        <v>1619</v>
      </c>
      <c r="BO376" s="62" t="s">
        <v>1627</v>
      </c>
      <c r="BW376" s="130" t="s">
        <v>875</v>
      </c>
      <c r="BX376" s="129" t="s">
        <v>896</v>
      </c>
      <c r="BY376" s="62"/>
      <c r="CP376" s="129" t="s">
        <v>891</v>
      </c>
      <c r="CQ376" s="141" t="str">
        <f t="shared" si="106"/>
        <v>06. Czarny 9005</v>
      </c>
    </row>
    <row r="377" spans="1:95">
      <c r="A377" s="17"/>
      <c r="B377" s="18"/>
      <c r="C377" s="3"/>
      <c r="D377" s="3"/>
      <c r="E377" s="18"/>
      <c r="F377" s="3"/>
      <c r="G377" s="3"/>
      <c r="H377" s="17"/>
      <c r="I377" s="3"/>
      <c r="J377" s="3"/>
      <c r="K377" s="3"/>
      <c r="L377" s="3"/>
      <c r="M377" s="3"/>
      <c r="O377" s="17"/>
      <c r="P377" s="3"/>
      <c r="Q377" s="18"/>
      <c r="R377" s="3"/>
      <c r="S377" s="3"/>
      <c r="T377" s="17"/>
      <c r="U377" s="3"/>
      <c r="V377" s="3"/>
      <c r="W377" s="3"/>
      <c r="X377" s="3"/>
      <c r="Y377" s="26"/>
      <c r="Z377" s="27"/>
      <c r="AA377" s="26"/>
      <c r="AB377" s="28"/>
      <c r="AC377" s="26"/>
      <c r="AD377" s="26"/>
      <c r="AE377" s="27"/>
      <c r="AF377" s="26"/>
      <c r="AG377" s="26"/>
      <c r="AH377" s="26"/>
      <c r="AI377" s="26"/>
      <c r="AL377" s="247" t="s">
        <v>356</v>
      </c>
      <c r="AM377" s="7" t="s">
        <v>390</v>
      </c>
      <c r="AN377" s="62" t="s">
        <v>323</v>
      </c>
      <c r="AO377" s="7" t="s">
        <v>1439</v>
      </c>
      <c r="AP377" s="7" t="s">
        <v>1461</v>
      </c>
      <c r="AQ377" s="26"/>
      <c r="BL377" s="61" t="str">
        <f>LEFT(BO412,7)</f>
        <v>BCZ1520</v>
      </c>
      <c r="BN377" s="61" t="s">
        <v>1619</v>
      </c>
      <c r="BO377" s="62" t="s">
        <v>1628</v>
      </c>
      <c r="BW377" s="130" t="s">
        <v>875</v>
      </c>
      <c r="BX377" s="129" t="s">
        <v>895</v>
      </c>
      <c r="BY377" s="62"/>
      <c r="CP377" s="129" t="s">
        <v>891</v>
      </c>
      <c r="CQ377" s="141" t="str">
        <f t="shared" si="106"/>
        <v>07. Ceglasty 8004</v>
      </c>
    </row>
    <row r="378" spans="1:95">
      <c r="A378" s="17"/>
      <c r="B378" s="18"/>
      <c r="C378" s="3"/>
      <c r="D378" s="3"/>
      <c r="E378" s="18"/>
      <c r="F378" s="3"/>
      <c r="G378" s="3"/>
      <c r="H378" s="17"/>
      <c r="I378" s="3"/>
      <c r="J378" s="3"/>
      <c r="K378" s="3"/>
      <c r="L378" s="3"/>
      <c r="M378" s="3"/>
      <c r="O378" s="17"/>
      <c r="P378" s="3"/>
      <c r="Q378" s="18"/>
      <c r="R378" s="3"/>
      <c r="S378" s="3"/>
      <c r="T378" s="17"/>
      <c r="U378" s="3"/>
      <c r="V378" s="3"/>
      <c r="W378" s="3"/>
      <c r="X378" s="3"/>
      <c r="Y378" s="26"/>
      <c r="Z378" s="27"/>
      <c r="AA378" s="26"/>
      <c r="AB378" s="28"/>
      <c r="AC378" s="26"/>
      <c r="AD378" s="26"/>
      <c r="AE378" s="27"/>
      <c r="AF378" s="26"/>
      <c r="AG378" s="26"/>
      <c r="AH378" s="26"/>
      <c r="AI378" s="26"/>
      <c r="AL378" s="247" t="s">
        <v>357</v>
      </c>
      <c r="AM378" s="7" t="s">
        <v>390</v>
      </c>
      <c r="AN378" s="62" t="s">
        <v>320</v>
      </c>
      <c r="AO378" s="7" t="s">
        <v>1440</v>
      </c>
      <c r="AP378" s="7" t="s">
        <v>1462</v>
      </c>
      <c r="AQ378" s="26"/>
      <c r="BL378" s="61" t="str">
        <f>LEFT(BO413,7)</f>
        <v>BCZ1530</v>
      </c>
      <c r="BN378" s="61" t="s">
        <v>1619</v>
      </c>
      <c r="BW378" s="130" t="s">
        <v>875</v>
      </c>
      <c r="BX378" s="129" t="s">
        <v>894</v>
      </c>
      <c r="BY378" s="62"/>
      <c r="CP378" s="129" t="s">
        <v>891</v>
      </c>
      <c r="CQ378" s="141" t="str">
        <f t="shared" si="106"/>
        <v>08. Antracyt 7021</v>
      </c>
    </row>
    <row r="379" spans="1:95">
      <c r="A379" s="17"/>
      <c r="B379" s="18"/>
      <c r="C379" s="3"/>
      <c r="D379" s="3"/>
      <c r="E379" s="18"/>
      <c r="F379" s="3"/>
      <c r="G379" s="3"/>
      <c r="H379" s="17"/>
      <c r="I379" s="3"/>
      <c r="J379" s="3"/>
      <c r="K379" s="3"/>
      <c r="L379" s="3"/>
      <c r="M379" s="3"/>
      <c r="O379" s="17"/>
      <c r="P379" s="3"/>
      <c r="Q379" s="18"/>
      <c r="R379" s="3"/>
      <c r="S379" s="3"/>
      <c r="T379" s="17"/>
      <c r="U379" s="3"/>
      <c r="V379" s="3"/>
      <c r="W379" s="3"/>
      <c r="X379" s="3"/>
      <c r="Y379" s="26"/>
      <c r="Z379" s="27"/>
      <c r="AA379" s="26"/>
      <c r="AB379" s="28"/>
      <c r="AC379" s="26"/>
      <c r="AD379" s="26"/>
      <c r="AE379" s="27"/>
      <c r="AF379" s="26"/>
      <c r="AG379" s="26"/>
      <c r="AH379" s="26"/>
      <c r="AI379" s="26"/>
      <c r="AL379" s="247" t="s">
        <v>358</v>
      </c>
      <c r="AM379" s="7" t="s">
        <v>389</v>
      </c>
      <c r="AN379" s="62" t="s">
        <v>322</v>
      </c>
      <c r="AO379" s="7" t="s">
        <v>1440</v>
      </c>
      <c r="AP379" s="7" t="s">
        <v>1463</v>
      </c>
      <c r="AQ379" s="26"/>
      <c r="BL379" s="61" t="str">
        <f>LEFT(BO414,7)</f>
        <v>BCZ2010</v>
      </c>
      <c r="BN379" s="61" t="s">
        <v>1619</v>
      </c>
      <c r="BO379" s="62" t="s">
        <v>1630</v>
      </c>
      <c r="BW379" s="130" t="s">
        <v>875</v>
      </c>
      <c r="BX379" s="129" t="s">
        <v>893</v>
      </c>
      <c r="BY379" s="62"/>
      <c r="CP379" s="129" t="s">
        <v>891</v>
      </c>
      <c r="CQ379" s="141" t="str">
        <f>CC16</f>
        <v>10. Brązowy 8019</v>
      </c>
    </row>
    <row r="380" spans="1:95">
      <c r="A380" s="17"/>
      <c r="B380" s="18"/>
      <c r="C380" s="3"/>
      <c r="D380" s="3"/>
      <c r="E380" s="18"/>
      <c r="F380" s="3"/>
      <c r="G380" s="3"/>
      <c r="H380" s="17"/>
      <c r="I380" s="3"/>
      <c r="J380" s="3"/>
      <c r="K380" s="3"/>
      <c r="L380" s="3"/>
      <c r="M380" s="3"/>
      <c r="O380" s="17"/>
      <c r="P380" s="3"/>
      <c r="Q380" s="18"/>
      <c r="R380" s="3"/>
      <c r="S380" s="3"/>
      <c r="T380" s="17"/>
      <c r="U380" s="3"/>
      <c r="V380" s="3"/>
      <c r="W380" s="3"/>
      <c r="X380" s="3"/>
      <c r="Y380" s="26"/>
      <c r="Z380" s="27"/>
      <c r="AA380" s="26"/>
      <c r="AB380" s="28"/>
      <c r="AC380" s="26"/>
      <c r="AD380" s="26"/>
      <c r="AE380" s="27"/>
      <c r="AF380" s="26"/>
      <c r="AG380" s="26"/>
      <c r="AH380" s="26"/>
      <c r="AI380" s="26"/>
      <c r="AL380" s="247" t="s">
        <v>359</v>
      </c>
      <c r="AM380" s="7" t="s">
        <v>389</v>
      </c>
      <c r="AN380" s="62" t="s">
        <v>321</v>
      </c>
      <c r="AO380" s="7" t="s">
        <v>1440</v>
      </c>
      <c r="AP380" s="7" t="s">
        <v>1464</v>
      </c>
      <c r="AQ380" s="26"/>
      <c r="BL380" s="61" t="str">
        <f>LEFT(BO415,7)</f>
        <v>BCZ2020</v>
      </c>
      <c r="BN380" s="61" t="s">
        <v>1619</v>
      </c>
      <c r="BW380" s="130" t="s">
        <v>875</v>
      </c>
      <c r="BX380" s="129" t="s">
        <v>892</v>
      </c>
      <c r="BY380" s="62"/>
      <c r="CP380" s="129" t="s">
        <v>891</v>
      </c>
      <c r="CQ380" s="141" t="str">
        <f>CC24</f>
        <v>12. Antracyt 7016</v>
      </c>
    </row>
    <row r="381" spans="1:95">
      <c r="A381" s="17"/>
      <c r="B381" s="18"/>
      <c r="C381" s="3"/>
      <c r="D381" s="3"/>
      <c r="E381" s="18"/>
      <c r="F381" s="3"/>
      <c r="G381" s="3"/>
      <c r="H381" s="17"/>
      <c r="I381" s="3"/>
      <c r="J381" s="3"/>
      <c r="K381" s="3"/>
      <c r="L381" s="3"/>
      <c r="M381" s="3"/>
      <c r="O381" s="17"/>
      <c r="P381" s="3"/>
      <c r="Q381" s="18"/>
      <c r="R381" s="3"/>
      <c r="S381" s="3"/>
      <c r="T381" s="17"/>
      <c r="U381" s="3"/>
      <c r="V381" s="3"/>
      <c r="W381" s="3"/>
      <c r="X381" s="3"/>
      <c r="Y381" s="26"/>
      <c r="Z381" s="27"/>
      <c r="AA381" s="26"/>
      <c r="AB381" s="28"/>
      <c r="AC381" s="26"/>
      <c r="AD381" s="26"/>
      <c r="AE381" s="27"/>
      <c r="AF381" s="26"/>
      <c r="AG381" s="26"/>
      <c r="AH381" s="26"/>
      <c r="AI381" s="26"/>
      <c r="AL381" s="247" t="s">
        <v>929</v>
      </c>
      <c r="AM381" s="7" t="s">
        <v>930</v>
      </c>
      <c r="AN381" s="62" t="s">
        <v>323</v>
      </c>
      <c r="AO381" s="7" t="s">
        <v>1440</v>
      </c>
      <c r="AP381" s="7" t="s">
        <v>1465</v>
      </c>
      <c r="AQ381" s="26"/>
      <c r="BL381" s="61" t="str">
        <f>LEFT(BO416,7)</f>
        <v>BCZ2030</v>
      </c>
      <c r="BN381" s="61" t="s">
        <v>1619</v>
      </c>
      <c r="BO381" s="62" t="s">
        <v>1631</v>
      </c>
      <c r="BW381" s="130" t="s">
        <v>875</v>
      </c>
      <c r="BX381" s="129" t="s">
        <v>891</v>
      </c>
      <c r="BY381" s="62"/>
      <c r="CP381" s="136" t="s">
        <v>890</v>
      </c>
      <c r="CQ381" s="137" t="str">
        <f t="shared" ref="CQ381:CQ387" si="107">CC8</f>
        <v>02. Brązowy 8017</v>
      </c>
    </row>
    <row r="382" spans="1:95">
      <c r="A382" s="17"/>
      <c r="B382" s="18"/>
      <c r="C382" s="3"/>
      <c r="D382" s="3"/>
      <c r="E382" s="18"/>
      <c r="F382" s="3"/>
      <c r="G382" s="3"/>
      <c r="H382" s="17"/>
      <c r="I382" s="3"/>
      <c r="J382" s="3"/>
      <c r="K382" s="3"/>
      <c r="L382" s="3"/>
      <c r="M382" s="3"/>
      <c r="O382" s="17"/>
      <c r="P382" s="3"/>
      <c r="Q382" s="18"/>
      <c r="R382" s="3"/>
      <c r="S382" s="3"/>
      <c r="T382" s="17"/>
      <c r="U382" s="3"/>
      <c r="V382" s="3"/>
      <c r="W382" s="3"/>
      <c r="X382" s="3"/>
      <c r="Y382" s="26"/>
      <c r="Z382" s="27"/>
      <c r="AA382" s="26"/>
      <c r="AB382" s="28"/>
      <c r="AC382" s="26"/>
      <c r="AD382" s="26"/>
      <c r="AE382" s="27"/>
      <c r="AF382" s="26"/>
      <c r="AG382" s="26"/>
      <c r="AH382" s="26"/>
      <c r="AI382" s="26"/>
      <c r="AL382" s="247" t="s">
        <v>932</v>
      </c>
      <c r="AM382" s="7" t="s">
        <v>933</v>
      </c>
      <c r="AN382" s="62" t="s">
        <v>320</v>
      </c>
      <c r="AO382" s="7" t="s">
        <v>1441</v>
      </c>
      <c r="AP382" s="7" t="s">
        <v>1466</v>
      </c>
      <c r="AQ382" s="26"/>
      <c r="BL382" s="61" t="str">
        <f>LEFT(BO417,7)</f>
        <v>BCZ2510</v>
      </c>
      <c r="BN382" s="61" t="s">
        <v>1619</v>
      </c>
      <c r="BO382" s="62" t="s">
        <v>1632</v>
      </c>
      <c r="BW382" s="130" t="s">
        <v>875</v>
      </c>
      <c r="BX382" s="129" t="s">
        <v>890</v>
      </c>
      <c r="BY382" s="62"/>
      <c r="CP382" s="133" t="s">
        <v>890</v>
      </c>
      <c r="CQ382" s="134" t="str">
        <f t="shared" si="107"/>
        <v>03. Grafitowy 7024</v>
      </c>
    </row>
    <row r="383" spans="1:95">
      <c r="A383" s="17"/>
      <c r="B383" s="18"/>
      <c r="C383" s="3"/>
      <c r="D383" s="3"/>
      <c r="E383" s="18"/>
      <c r="F383" s="3"/>
      <c r="G383" s="3"/>
      <c r="H383" s="17"/>
      <c r="I383" s="3"/>
      <c r="J383" s="3"/>
      <c r="K383" s="3"/>
      <c r="L383" s="3"/>
      <c r="M383" s="3"/>
      <c r="O383" s="17"/>
      <c r="P383" s="3"/>
      <c r="Q383" s="18"/>
      <c r="R383" s="3"/>
      <c r="S383" s="3"/>
      <c r="T383" s="17"/>
      <c r="U383" s="3"/>
      <c r="V383" s="3"/>
      <c r="W383" s="3"/>
      <c r="X383" s="3"/>
      <c r="Y383" s="26"/>
      <c r="Z383" s="27"/>
      <c r="AA383" s="26"/>
      <c r="AB383" s="28"/>
      <c r="AC383" s="26"/>
      <c r="AD383" s="26"/>
      <c r="AE383" s="27"/>
      <c r="AF383" s="26"/>
      <c r="AG383" s="26"/>
      <c r="AH383" s="26"/>
      <c r="AI383" s="26"/>
      <c r="AL383" s="247" t="s">
        <v>985</v>
      </c>
      <c r="AM383" s="7" t="s">
        <v>131</v>
      </c>
      <c r="AN383" s="62" t="s">
        <v>322</v>
      </c>
      <c r="AO383" s="7" t="s">
        <v>1441</v>
      </c>
      <c r="AP383" s="7" t="s">
        <v>1467</v>
      </c>
      <c r="AQ383" s="26"/>
      <c r="BL383" s="61" t="str">
        <f>LEFT(BO418,7)</f>
        <v>BCZ2520</v>
      </c>
      <c r="BN383" s="61" t="s">
        <v>1619</v>
      </c>
      <c r="BO383" s="62" t="s">
        <v>1633</v>
      </c>
      <c r="BW383" s="130" t="s">
        <v>875</v>
      </c>
      <c r="BX383" s="129" t="s">
        <v>889</v>
      </c>
      <c r="BY383" s="62"/>
      <c r="CP383" s="133" t="s">
        <v>890</v>
      </c>
      <c r="CQ383" s="134" t="str">
        <f t="shared" si="107"/>
        <v>04. Czerwony 3009</v>
      </c>
    </row>
    <row r="384" spans="1:95">
      <c r="A384" s="17"/>
      <c r="B384" s="18"/>
      <c r="C384" s="3"/>
      <c r="D384" s="3"/>
      <c r="E384" s="18"/>
      <c r="F384" s="3"/>
      <c r="G384" s="3"/>
      <c r="H384" s="17"/>
      <c r="I384" s="3"/>
      <c r="J384" s="3"/>
      <c r="K384" s="3"/>
      <c r="L384" s="3"/>
      <c r="M384" s="3"/>
      <c r="O384" s="17"/>
      <c r="P384" s="3"/>
      <c r="Q384" s="18"/>
      <c r="R384" s="3"/>
      <c r="S384" s="3"/>
      <c r="T384" s="17"/>
      <c r="U384" s="3"/>
      <c r="V384" s="3"/>
      <c r="W384" s="3"/>
      <c r="X384" s="3"/>
      <c r="Y384" s="26"/>
      <c r="Z384" s="27"/>
      <c r="AA384" s="26"/>
      <c r="AB384" s="28"/>
      <c r="AC384" s="26"/>
      <c r="AD384" s="26"/>
      <c r="AE384" s="27"/>
      <c r="AF384" s="26"/>
      <c r="AG384" s="26"/>
      <c r="AH384" s="26"/>
      <c r="AI384" s="26"/>
      <c r="AL384" s="247" t="s">
        <v>986</v>
      </c>
      <c r="AM384" s="7" t="s">
        <v>131</v>
      </c>
      <c r="AN384" s="62" t="s">
        <v>321</v>
      </c>
      <c r="AO384" s="7" t="s">
        <v>1441</v>
      </c>
      <c r="AP384" s="7" t="s">
        <v>1468</v>
      </c>
      <c r="AQ384" s="26"/>
      <c r="BL384" s="61" t="str">
        <f>LEFT(BO419,7)</f>
        <v>BCZ2530</v>
      </c>
      <c r="BN384" s="61" t="s">
        <v>1619</v>
      </c>
      <c r="BO384" s="62" t="s">
        <v>1634</v>
      </c>
      <c r="BV384" s="62" t="s">
        <v>921</v>
      </c>
      <c r="BW384" s="130" t="s">
        <v>875</v>
      </c>
      <c r="BX384" s="129" t="s">
        <v>1593</v>
      </c>
      <c r="BY384" s="62"/>
      <c r="CP384" s="133" t="s">
        <v>890</v>
      </c>
      <c r="CQ384" s="134" t="str">
        <f t="shared" si="107"/>
        <v>05. Zielony 6020</v>
      </c>
    </row>
    <row r="385" spans="1:95">
      <c r="A385" s="17"/>
      <c r="B385" s="18"/>
      <c r="C385" s="3"/>
      <c r="D385" s="3"/>
      <c r="E385" s="18"/>
      <c r="F385" s="3"/>
      <c r="G385" s="3"/>
      <c r="H385" s="17"/>
      <c r="I385" s="3"/>
      <c r="J385" s="3"/>
      <c r="K385" s="3"/>
      <c r="L385" s="3"/>
      <c r="M385" s="3"/>
      <c r="O385" s="17"/>
      <c r="P385" s="3"/>
      <c r="Q385" s="18"/>
      <c r="R385" s="3"/>
      <c r="S385" s="3"/>
      <c r="T385" s="17"/>
      <c r="U385" s="3"/>
      <c r="V385" s="3"/>
      <c r="W385" s="3"/>
      <c r="X385" s="3"/>
      <c r="Y385" s="26"/>
      <c r="Z385" s="27"/>
      <c r="AA385" s="26"/>
      <c r="AB385" s="28"/>
      <c r="AC385" s="26"/>
      <c r="AD385" s="26"/>
      <c r="AE385" s="27"/>
      <c r="AF385" s="26"/>
      <c r="AG385" s="26"/>
      <c r="AH385" s="26"/>
      <c r="AI385" s="26"/>
      <c r="AL385" s="247" t="s">
        <v>328</v>
      </c>
      <c r="AM385" s="7" t="s">
        <v>131</v>
      </c>
      <c r="AN385" s="62" t="s">
        <v>323</v>
      </c>
      <c r="AO385" s="7" t="s">
        <v>1441</v>
      </c>
      <c r="AP385" s="7" t="s">
        <v>1469</v>
      </c>
      <c r="AQ385" s="26"/>
      <c r="BL385" s="61" t="str">
        <f>LEFT(BO420,7)</f>
        <v>BCZ3010</v>
      </c>
      <c r="BN385" s="61" t="s">
        <v>1619</v>
      </c>
      <c r="BO385" s="62" t="s">
        <v>1635</v>
      </c>
      <c r="BW385" s="130" t="s">
        <v>875</v>
      </c>
      <c r="BX385" s="129" t="s">
        <v>888</v>
      </c>
      <c r="BY385" s="62"/>
      <c r="CP385" s="133" t="s">
        <v>890</v>
      </c>
      <c r="CQ385" s="134" t="str">
        <f t="shared" si="107"/>
        <v>06. Czarny 9005</v>
      </c>
    </row>
    <row r="386" spans="1:95">
      <c r="A386" s="17"/>
      <c r="B386" s="18"/>
      <c r="C386" s="3"/>
      <c r="D386" s="3"/>
      <c r="E386" s="18"/>
      <c r="F386" s="3"/>
      <c r="G386" s="3"/>
      <c r="H386" s="17"/>
      <c r="I386" s="3"/>
      <c r="J386" s="3"/>
      <c r="K386" s="3"/>
      <c r="L386" s="3"/>
      <c r="M386" s="3"/>
      <c r="O386" s="17"/>
      <c r="P386" s="3"/>
      <c r="Q386" s="18"/>
      <c r="R386" s="3"/>
      <c r="S386" s="3"/>
      <c r="T386" s="17"/>
      <c r="U386" s="3"/>
      <c r="V386" s="3"/>
      <c r="W386" s="3"/>
      <c r="X386" s="3"/>
      <c r="Y386" s="26"/>
      <c r="Z386" s="27"/>
      <c r="AA386" s="26"/>
      <c r="AB386" s="28"/>
      <c r="AC386" s="26"/>
      <c r="AD386" s="26"/>
      <c r="AE386" s="27"/>
      <c r="AF386" s="26"/>
      <c r="AG386" s="26"/>
      <c r="AH386" s="26"/>
      <c r="AI386" s="26"/>
      <c r="AL386" s="247" t="s">
        <v>1274</v>
      </c>
      <c r="AM386" s="7" t="s">
        <v>131</v>
      </c>
      <c r="AN386" s="62" t="s">
        <v>320</v>
      </c>
      <c r="AO386" s="7" t="s">
        <v>1442</v>
      </c>
      <c r="AP386" s="7" t="s">
        <v>1470</v>
      </c>
      <c r="AQ386" s="26"/>
      <c r="BL386" s="61" t="str">
        <f>LEFT(BO421,7)</f>
        <v>BCZ3020</v>
      </c>
      <c r="BN386" s="61" t="s">
        <v>1619</v>
      </c>
      <c r="BO386" s="62" t="s">
        <v>1636</v>
      </c>
      <c r="BW386" s="130" t="s">
        <v>875</v>
      </c>
      <c r="BX386" s="129" t="s">
        <v>887</v>
      </c>
      <c r="BY386" s="62"/>
      <c r="CP386" s="133" t="s">
        <v>890</v>
      </c>
      <c r="CQ386" s="134" t="str">
        <f t="shared" si="107"/>
        <v>07. Ceglasty 8004</v>
      </c>
    </row>
    <row r="387" spans="1:95">
      <c r="A387" s="17"/>
      <c r="B387" s="18"/>
      <c r="C387" s="3"/>
      <c r="D387" s="3"/>
      <c r="E387" s="18"/>
      <c r="F387" s="3"/>
      <c r="G387" s="3"/>
      <c r="H387" s="17"/>
      <c r="I387" s="3"/>
      <c r="J387" s="3"/>
      <c r="K387" s="3"/>
      <c r="L387" s="3"/>
      <c r="M387" s="3"/>
      <c r="O387" s="17"/>
      <c r="P387" s="3"/>
      <c r="Q387" s="18"/>
      <c r="R387" s="3"/>
      <c r="S387" s="3"/>
      <c r="T387" s="17"/>
      <c r="U387" s="3"/>
      <c r="V387" s="3"/>
      <c r="W387" s="3"/>
      <c r="X387" s="3"/>
      <c r="Y387" s="26"/>
      <c r="Z387" s="27"/>
      <c r="AA387" s="26"/>
      <c r="AB387" s="28"/>
      <c r="AC387" s="26"/>
      <c r="AD387" s="26"/>
      <c r="AE387" s="27"/>
      <c r="AF387" s="26"/>
      <c r="AG387" s="26"/>
      <c r="AH387" s="26"/>
      <c r="AI387" s="26"/>
      <c r="AL387" s="247" t="s">
        <v>369</v>
      </c>
      <c r="AM387" s="7" t="s">
        <v>972</v>
      </c>
      <c r="AN387" s="62" t="s">
        <v>322</v>
      </c>
      <c r="AO387" s="7" t="s">
        <v>1442</v>
      </c>
      <c r="AP387" s="7" t="s">
        <v>1471</v>
      </c>
      <c r="AQ387" s="26"/>
      <c r="BL387" s="61" t="str">
        <f>LEFT(BO422,7)</f>
        <v>BCZ3030</v>
      </c>
      <c r="BN387" s="61" t="s">
        <v>1619</v>
      </c>
      <c r="BO387" s="62" t="s">
        <v>1637</v>
      </c>
      <c r="BW387" s="130" t="s">
        <v>875</v>
      </c>
      <c r="BX387" s="129" t="s">
        <v>886</v>
      </c>
      <c r="BY387" s="62"/>
      <c r="CP387" s="133" t="s">
        <v>890</v>
      </c>
      <c r="CQ387" s="134" t="str">
        <f t="shared" si="107"/>
        <v>08. Antracyt 7021</v>
      </c>
    </row>
    <row r="388" spans="1:95">
      <c r="A388" s="17"/>
      <c r="B388" s="18"/>
      <c r="C388" s="3"/>
      <c r="D388" s="3"/>
      <c r="E388" s="18"/>
      <c r="F388" s="3"/>
      <c r="G388" s="3"/>
      <c r="H388" s="17"/>
      <c r="I388" s="3"/>
      <c r="J388" s="3"/>
      <c r="K388" s="3"/>
      <c r="L388" s="3"/>
      <c r="M388" s="3"/>
      <c r="O388" s="17"/>
      <c r="P388" s="3"/>
      <c r="Q388" s="18"/>
      <c r="R388" s="3"/>
      <c r="S388" s="3"/>
      <c r="T388" s="17"/>
      <c r="U388" s="3"/>
      <c r="V388" s="3"/>
      <c r="W388" s="3"/>
      <c r="X388" s="3"/>
      <c r="Y388" s="26"/>
      <c r="Z388" s="27"/>
      <c r="AA388" s="26"/>
      <c r="AB388" s="28"/>
      <c r="AC388" s="26"/>
      <c r="AD388" s="26"/>
      <c r="AE388" s="27"/>
      <c r="AF388" s="26"/>
      <c r="AG388" s="26"/>
      <c r="AH388" s="26"/>
      <c r="AI388" s="26"/>
      <c r="AL388" s="247" t="s">
        <v>370</v>
      </c>
      <c r="AM388" s="7" t="s">
        <v>972</v>
      </c>
      <c r="AN388" s="62" t="s">
        <v>321</v>
      </c>
      <c r="AO388" s="7" t="s">
        <v>1442</v>
      </c>
      <c r="AP388" s="7" t="s">
        <v>1472</v>
      </c>
      <c r="AQ388" s="26"/>
      <c r="BJ388"/>
      <c r="BL388" s="61" t="str">
        <f>LEFT(BO423,7)</f>
        <v>BCZ4010</v>
      </c>
      <c r="BW388" s="130" t="s">
        <v>875</v>
      </c>
      <c r="BX388" s="129" t="s">
        <v>885</v>
      </c>
      <c r="BY388" s="62"/>
      <c r="CP388" s="133" t="s">
        <v>890</v>
      </c>
      <c r="CQ388" s="134" t="str">
        <f>CC16</f>
        <v>10. Brązowy 8019</v>
      </c>
    </row>
    <row r="389" spans="1:95">
      <c r="A389" s="17"/>
      <c r="B389" s="18"/>
      <c r="C389" s="3"/>
      <c r="D389" s="3"/>
      <c r="E389" s="18"/>
      <c r="F389" s="3"/>
      <c r="G389" s="3"/>
      <c r="H389" s="17"/>
      <c r="I389" s="3"/>
      <c r="J389" s="3"/>
      <c r="K389" s="3"/>
      <c r="L389" s="3"/>
      <c r="M389" s="3"/>
      <c r="O389" s="17"/>
      <c r="P389" s="3"/>
      <c r="Q389" s="18"/>
      <c r="R389" s="3"/>
      <c r="S389" s="3"/>
      <c r="T389" s="17"/>
      <c r="U389" s="3"/>
      <c r="V389" s="3"/>
      <c r="W389" s="3"/>
      <c r="X389" s="3"/>
      <c r="Y389" s="26"/>
      <c r="Z389" s="27"/>
      <c r="AA389" s="26"/>
      <c r="AB389" s="28"/>
      <c r="AC389" s="26"/>
      <c r="AD389" s="26"/>
      <c r="AE389" s="27"/>
      <c r="AF389" s="26"/>
      <c r="AG389" s="26"/>
      <c r="AH389" s="26"/>
      <c r="AI389" s="26"/>
      <c r="AL389" s="247" t="s">
        <v>371</v>
      </c>
      <c r="AM389" s="7" t="s">
        <v>972</v>
      </c>
      <c r="AN389" s="62" t="s">
        <v>323</v>
      </c>
      <c r="AO389" s="7" t="s">
        <v>1442</v>
      </c>
      <c r="AP389" s="7" t="s">
        <v>1473</v>
      </c>
      <c r="AQ389" s="26"/>
      <c r="BJ389"/>
      <c r="BL389" s="61" t="str">
        <f>LEFT(BO424,7)</f>
        <v>BCZ4020</v>
      </c>
      <c r="BW389" s="130" t="s">
        <v>875</v>
      </c>
      <c r="BX389" s="143" t="s">
        <v>1532</v>
      </c>
      <c r="BY389" s="62"/>
      <c r="CP389" s="140" t="s">
        <v>890</v>
      </c>
      <c r="CQ389" s="135" t="str">
        <f>CC24</f>
        <v>12. Antracyt 7016</v>
      </c>
    </row>
    <row r="390" spans="1:95">
      <c r="A390" s="17"/>
      <c r="B390" s="18"/>
      <c r="C390" s="3"/>
      <c r="D390" s="3"/>
      <c r="E390" s="18"/>
      <c r="F390" s="3"/>
      <c r="G390" s="3"/>
      <c r="H390" s="17"/>
      <c r="I390" s="3"/>
      <c r="J390" s="3"/>
      <c r="K390" s="3"/>
      <c r="L390" s="3"/>
      <c r="M390" s="3"/>
      <c r="O390" s="17"/>
      <c r="P390" s="3"/>
      <c r="Q390" s="18"/>
      <c r="R390" s="3"/>
      <c r="S390" s="3"/>
      <c r="T390" s="17"/>
      <c r="U390" s="3"/>
      <c r="V390" s="3"/>
      <c r="W390" s="3"/>
      <c r="X390" s="3"/>
      <c r="Y390" s="26"/>
      <c r="Z390" s="27"/>
      <c r="AA390" s="26"/>
      <c r="AB390" s="28"/>
      <c r="AC390" s="26"/>
      <c r="AD390" s="26"/>
      <c r="AE390" s="27"/>
      <c r="AF390" s="26"/>
      <c r="AG390" s="26"/>
      <c r="AH390" s="26"/>
      <c r="AI390" s="26"/>
      <c r="AL390" s="247" t="s">
        <v>372</v>
      </c>
      <c r="AM390" s="7" t="s">
        <v>972</v>
      </c>
      <c r="AN390" s="62" t="s">
        <v>320</v>
      </c>
      <c r="AO390" s="7" t="s">
        <v>1443</v>
      </c>
      <c r="AP390" s="7" t="s">
        <v>1474</v>
      </c>
      <c r="AQ390" s="26"/>
      <c r="BJ390"/>
      <c r="BK390"/>
      <c r="BL390" s="61" t="str">
        <f>LEFT(BO425,7)</f>
        <v>BCZ4030</v>
      </c>
      <c r="BN390" s="61" t="s">
        <v>1620</v>
      </c>
      <c r="BW390" s="130" t="s">
        <v>875</v>
      </c>
      <c r="BX390" s="143" t="s">
        <v>1533</v>
      </c>
      <c r="BY390" s="62"/>
      <c r="CP390" s="142" t="s">
        <v>889</v>
      </c>
      <c r="CQ390" s="134" t="str">
        <f t="shared" ref="CQ390:CQ396" si="108">CC8</f>
        <v>02. Brązowy 8017</v>
      </c>
    </row>
    <row r="391" spans="1:95">
      <c r="A391" s="17"/>
      <c r="B391" s="18"/>
      <c r="C391" s="3"/>
      <c r="D391" s="3"/>
      <c r="E391" s="18"/>
      <c r="F391" s="3"/>
      <c r="G391" s="3"/>
      <c r="H391" s="17"/>
      <c r="I391" s="3"/>
      <c r="J391" s="3"/>
      <c r="K391" s="3"/>
      <c r="L391" s="3"/>
      <c r="M391" s="3"/>
      <c r="O391" s="17"/>
      <c r="P391" s="3"/>
      <c r="Q391" s="18"/>
      <c r="R391" s="3"/>
      <c r="S391" s="3"/>
      <c r="T391" s="17"/>
      <c r="U391" s="3"/>
      <c r="V391" s="3"/>
      <c r="W391" s="3"/>
      <c r="X391" s="3"/>
      <c r="Y391" s="26"/>
      <c r="Z391" s="27"/>
      <c r="AA391" s="26"/>
      <c r="AB391" s="28"/>
      <c r="AC391" s="26"/>
      <c r="AD391" s="26"/>
      <c r="AE391" s="27"/>
      <c r="AF391" s="26"/>
      <c r="AG391" s="26"/>
      <c r="AH391" s="26"/>
      <c r="AI391" s="26"/>
      <c r="AL391" s="247" t="s">
        <v>373</v>
      </c>
      <c r="AM391" s="7" t="s">
        <v>972</v>
      </c>
      <c r="AN391" s="62" t="s">
        <v>322</v>
      </c>
      <c r="AO391" s="7" t="s">
        <v>1443</v>
      </c>
      <c r="AP391" s="26"/>
      <c r="AQ391" s="26"/>
      <c r="BJ391"/>
      <c r="BK391"/>
      <c r="BL391" s="61" t="str">
        <f>LEFT(BO426,7)</f>
        <v>BCZ6010</v>
      </c>
      <c r="BN391" s="61" t="s">
        <v>1620</v>
      </c>
      <c r="BO391" s="62" t="s">
        <v>1638</v>
      </c>
      <c r="BW391" s="130" t="s">
        <v>875</v>
      </c>
      <c r="BX391" s="178" t="s">
        <v>1349</v>
      </c>
      <c r="BY391" s="62"/>
      <c r="CP391" s="142" t="s">
        <v>889</v>
      </c>
      <c r="CQ391" s="134" t="str">
        <f t="shared" si="108"/>
        <v>03. Grafitowy 7024</v>
      </c>
    </row>
    <row r="392" spans="1:95">
      <c r="A392" s="17"/>
      <c r="B392" s="18"/>
      <c r="C392" s="3"/>
      <c r="D392" s="3"/>
      <c r="E392" s="18"/>
      <c r="F392" s="3"/>
      <c r="G392" s="3"/>
      <c r="H392" s="17"/>
      <c r="I392" s="3"/>
      <c r="J392" s="3"/>
      <c r="K392" s="3"/>
      <c r="L392" s="3"/>
      <c r="M392" s="3"/>
      <c r="O392" s="17"/>
      <c r="P392" s="3"/>
      <c r="Q392" s="18"/>
      <c r="R392" s="3"/>
      <c r="S392" s="3"/>
      <c r="T392" s="17"/>
      <c r="U392" s="3"/>
      <c r="V392" s="3"/>
      <c r="W392" s="3"/>
      <c r="X392" s="3"/>
      <c r="Y392" s="26"/>
      <c r="Z392" s="27"/>
      <c r="AA392" s="26"/>
      <c r="AB392" s="28"/>
      <c r="AC392" s="26"/>
      <c r="AD392" s="26"/>
      <c r="AE392" s="27"/>
      <c r="AF392" s="26"/>
      <c r="AG392" s="26"/>
      <c r="AH392" s="26"/>
      <c r="AI392" s="26"/>
      <c r="AL392" s="247" t="s">
        <v>374</v>
      </c>
      <c r="AM392" s="7" t="s">
        <v>972</v>
      </c>
      <c r="AN392" s="62" t="s">
        <v>321</v>
      </c>
      <c r="AO392" s="7" t="s">
        <v>1443</v>
      </c>
      <c r="AP392" s="26"/>
      <c r="AQ392" s="26"/>
      <c r="BJ392"/>
      <c r="BK392"/>
      <c r="BL392" s="61" t="str">
        <f>LEFT(BO427,7)</f>
        <v>BCZ6020</v>
      </c>
      <c r="BN392" s="61" t="s">
        <v>1620</v>
      </c>
      <c r="BW392" s="130" t="s">
        <v>875</v>
      </c>
      <c r="BX392" s="178" t="s">
        <v>1350</v>
      </c>
      <c r="BY392" s="62"/>
      <c r="CP392" s="142" t="s">
        <v>889</v>
      </c>
      <c r="CQ392" s="134" t="str">
        <f t="shared" si="108"/>
        <v>04. Czerwony 3009</v>
      </c>
    </row>
    <row r="393" spans="1:95">
      <c r="A393" s="17"/>
      <c r="B393" s="18"/>
      <c r="C393" s="3"/>
      <c r="D393" s="3"/>
      <c r="E393" s="18"/>
      <c r="F393" s="3"/>
      <c r="G393" s="3"/>
      <c r="H393" s="17"/>
      <c r="I393" s="3"/>
      <c r="J393" s="3"/>
      <c r="K393" s="3"/>
      <c r="L393" s="3"/>
      <c r="M393" s="3"/>
      <c r="O393" s="17"/>
      <c r="P393" s="3"/>
      <c r="Q393" s="18"/>
      <c r="R393" s="3"/>
      <c r="S393" s="3"/>
      <c r="T393" s="17"/>
      <c r="U393" s="3"/>
      <c r="V393" s="3"/>
      <c r="W393" s="3"/>
      <c r="X393" s="3"/>
      <c r="Y393" s="26"/>
      <c r="Z393" s="27"/>
      <c r="AA393" s="26"/>
      <c r="AB393" s="28"/>
      <c r="AC393" s="26"/>
      <c r="AD393" s="26"/>
      <c r="AE393" s="27"/>
      <c r="AF393" s="26"/>
      <c r="AG393" s="26"/>
      <c r="AH393" s="26"/>
      <c r="AI393" s="26"/>
      <c r="AL393" s="247" t="s">
        <v>375</v>
      </c>
      <c r="AM393" s="7" t="s">
        <v>972</v>
      </c>
      <c r="AN393" s="62" t="s">
        <v>323</v>
      </c>
      <c r="AO393" s="7" t="s">
        <v>1443</v>
      </c>
      <c r="AP393" s="26"/>
      <c r="AQ393" s="26"/>
      <c r="BJ393"/>
      <c r="BK393"/>
      <c r="BL393" s="61" t="str">
        <f>LEFT(BO428,7)</f>
        <v>BCZ6030</v>
      </c>
      <c r="BN393" s="61" t="s">
        <v>1620</v>
      </c>
      <c r="BO393" s="62" t="s">
        <v>1639</v>
      </c>
      <c r="BY393" s="62"/>
      <c r="CP393" s="142" t="s">
        <v>889</v>
      </c>
      <c r="CQ393" s="134" t="str">
        <f t="shared" si="108"/>
        <v>05. Zielony 6020</v>
      </c>
    </row>
    <row r="394" spans="1:95">
      <c r="A394" s="17"/>
      <c r="B394" s="18"/>
      <c r="C394" s="3"/>
      <c r="D394" s="3"/>
      <c r="E394" s="18"/>
      <c r="F394" s="3"/>
      <c r="G394" s="3"/>
      <c r="H394" s="17"/>
      <c r="I394" s="3"/>
      <c r="J394" s="3"/>
      <c r="K394" s="3"/>
      <c r="L394" s="3"/>
      <c r="M394" s="3"/>
      <c r="O394" s="17"/>
      <c r="P394" s="3"/>
      <c r="Q394" s="18"/>
      <c r="R394" s="3"/>
      <c r="S394" s="3"/>
      <c r="T394" s="17"/>
      <c r="U394" s="3"/>
      <c r="V394" s="3"/>
      <c r="W394" s="3"/>
      <c r="X394" s="3"/>
      <c r="Y394" s="26"/>
      <c r="Z394" s="27"/>
      <c r="AA394" s="26"/>
      <c r="AB394" s="28"/>
      <c r="AC394" s="26"/>
      <c r="AD394" s="26"/>
      <c r="AE394" s="27"/>
      <c r="AF394" s="26"/>
      <c r="AG394" s="26"/>
      <c r="AH394" s="26"/>
      <c r="AI394" s="26"/>
      <c r="AL394" s="247" t="s">
        <v>376</v>
      </c>
      <c r="AM394" s="7" t="s">
        <v>972</v>
      </c>
      <c r="AN394" s="62" t="s">
        <v>320</v>
      </c>
      <c r="AO394" s="7" t="s">
        <v>1444</v>
      </c>
      <c r="AP394" s="26"/>
      <c r="AQ394" s="26"/>
      <c r="BJ394"/>
      <c r="BK394"/>
      <c r="BL394" s="61" t="str">
        <f>LEFT(BO429,7)</f>
        <v/>
      </c>
      <c r="BN394" s="61" t="s">
        <v>1620</v>
      </c>
      <c r="BO394" s="62" t="s">
        <v>1640</v>
      </c>
      <c r="BW394" s="130" t="s">
        <v>876</v>
      </c>
      <c r="BX394" s="129" t="s">
        <v>878</v>
      </c>
      <c r="BY394" s="62"/>
      <c r="CP394" s="142" t="s">
        <v>889</v>
      </c>
      <c r="CQ394" s="134" t="str">
        <f t="shared" si="108"/>
        <v>06. Czarny 9005</v>
      </c>
    </row>
    <row r="395" spans="1:95">
      <c r="A395" s="17"/>
      <c r="B395" s="18"/>
      <c r="C395" s="3"/>
      <c r="D395" s="3"/>
      <c r="E395" s="18"/>
      <c r="F395" s="3"/>
      <c r="G395" s="3"/>
      <c r="H395" s="17"/>
      <c r="I395" s="3"/>
      <c r="J395" s="3"/>
      <c r="K395" s="3"/>
      <c r="L395" s="3"/>
      <c r="M395" s="3"/>
      <c r="O395" s="17"/>
      <c r="P395" s="3"/>
      <c r="Q395" s="18"/>
      <c r="R395" s="3"/>
      <c r="S395" s="3"/>
      <c r="T395" s="17"/>
      <c r="U395" s="3"/>
      <c r="V395" s="3"/>
      <c r="W395" s="3"/>
      <c r="X395" s="3"/>
      <c r="Y395" s="26"/>
      <c r="Z395" s="27"/>
      <c r="AA395" s="26"/>
      <c r="AB395" s="28"/>
      <c r="AC395" s="26"/>
      <c r="AD395" s="26"/>
      <c r="AE395" s="27"/>
      <c r="AF395" s="26"/>
      <c r="AG395" s="26"/>
      <c r="AH395" s="26"/>
      <c r="AI395" s="26"/>
      <c r="AL395" s="247" t="s">
        <v>377</v>
      </c>
      <c r="AM395" s="7" t="s">
        <v>972</v>
      </c>
      <c r="AN395" s="62" t="s">
        <v>322</v>
      </c>
      <c r="AO395" s="7" t="s">
        <v>1444</v>
      </c>
      <c r="AP395" s="26"/>
      <c r="AQ395" s="26"/>
      <c r="BJ395"/>
      <c r="BK395"/>
      <c r="BL395" s="61" t="str">
        <f>LEFT(BO430,7)</f>
        <v>DWUSTRO</v>
      </c>
      <c r="BN395" s="61" t="s">
        <v>1620</v>
      </c>
      <c r="BO395" s="62" t="s">
        <v>1641</v>
      </c>
      <c r="BW395" s="130" t="s">
        <v>876</v>
      </c>
      <c r="BX395" s="129" t="s">
        <v>879</v>
      </c>
      <c r="BY395" s="62"/>
      <c r="CP395" s="142" t="s">
        <v>889</v>
      </c>
      <c r="CQ395" s="134" t="str">
        <f t="shared" si="108"/>
        <v>07. Ceglasty 8004</v>
      </c>
    </row>
    <row r="396" spans="1:95">
      <c r="A396" s="17"/>
      <c r="B396" s="18"/>
      <c r="C396" s="3"/>
      <c r="D396" s="3"/>
      <c r="E396" s="18"/>
      <c r="F396" s="3"/>
      <c r="G396" s="3"/>
      <c r="H396" s="17"/>
      <c r="I396" s="3"/>
      <c r="J396" s="3"/>
      <c r="K396" s="3"/>
      <c r="L396" s="3"/>
      <c r="M396" s="3"/>
      <c r="O396" s="17"/>
      <c r="P396" s="3"/>
      <c r="Q396" s="18"/>
      <c r="R396" s="3"/>
      <c r="S396" s="3"/>
      <c r="T396" s="17"/>
      <c r="U396" s="3"/>
      <c r="V396" s="3"/>
      <c r="W396" s="3"/>
      <c r="X396" s="3"/>
      <c r="Y396" s="26"/>
      <c r="Z396" s="27"/>
      <c r="AA396" s="26"/>
      <c r="AB396" s="28"/>
      <c r="AC396" s="26"/>
      <c r="AD396" s="26"/>
      <c r="AE396" s="27"/>
      <c r="AF396" s="26"/>
      <c r="AG396" s="26"/>
      <c r="AH396" s="26"/>
      <c r="AI396" s="26"/>
      <c r="AL396" s="247" t="s">
        <v>378</v>
      </c>
      <c r="AM396" s="7" t="s">
        <v>972</v>
      </c>
      <c r="AN396" s="62" t="s">
        <v>321</v>
      </c>
      <c r="AO396" s="7" t="s">
        <v>1444</v>
      </c>
      <c r="AP396" s="26"/>
      <c r="AQ396" s="26"/>
      <c r="BJ396"/>
      <c r="BK396"/>
      <c r="BL396" s="61" t="str">
        <f>LEFT(BO431,7)</f>
        <v/>
      </c>
      <c r="BN396" s="61" t="s">
        <v>1620</v>
      </c>
      <c r="BO396" s="62" t="s">
        <v>1642</v>
      </c>
      <c r="BW396" s="130" t="s">
        <v>876</v>
      </c>
      <c r="BX396" s="129" t="s">
        <v>880</v>
      </c>
      <c r="BY396" s="62"/>
      <c r="CP396" s="142" t="s">
        <v>889</v>
      </c>
      <c r="CQ396" s="134" t="str">
        <f t="shared" si="108"/>
        <v>08. Antracyt 7021</v>
      </c>
    </row>
    <row r="397" spans="1:95">
      <c r="A397" s="17"/>
      <c r="B397" s="18"/>
      <c r="C397" s="3"/>
      <c r="D397" s="3"/>
      <c r="E397" s="18"/>
      <c r="F397" s="3"/>
      <c r="G397" s="3"/>
      <c r="H397" s="17"/>
      <c r="I397" s="3"/>
      <c r="J397" s="3"/>
      <c r="K397" s="3"/>
      <c r="L397" s="3"/>
      <c r="M397" s="3"/>
      <c r="O397" s="17"/>
      <c r="P397" s="3"/>
      <c r="Q397" s="18"/>
      <c r="R397" s="3"/>
      <c r="S397" s="3"/>
      <c r="T397" s="17"/>
      <c r="U397" s="3"/>
      <c r="V397" s="3"/>
      <c r="W397" s="3"/>
      <c r="X397" s="3"/>
      <c r="Y397" s="26"/>
      <c r="Z397" s="27"/>
      <c r="AA397" s="26"/>
      <c r="AB397" s="28"/>
      <c r="AC397" s="26"/>
      <c r="AD397" s="26"/>
      <c r="AE397" s="27"/>
      <c r="AF397" s="26"/>
      <c r="AG397" s="26"/>
      <c r="AH397" s="26"/>
      <c r="AI397" s="26"/>
      <c r="AL397" s="247" t="s">
        <v>379</v>
      </c>
      <c r="AM397" s="7" t="s">
        <v>972</v>
      </c>
      <c r="AN397" s="62" t="s">
        <v>323</v>
      </c>
      <c r="AO397" s="7" t="s">
        <v>1444</v>
      </c>
      <c r="AP397" s="26"/>
      <c r="AQ397" s="26"/>
      <c r="BJ397"/>
      <c r="BK397"/>
      <c r="BL397" s="61" t="str">
        <f>LEFT(BO432,7)</f>
        <v>BSZ1510</v>
      </c>
      <c r="BN397" s="61" t="s">
        <v>1620</v>
      </c>
      <c r="BO397" s="62" t="s">
        <v>1643</v>
      </c>
      <c r="BW397" s="130" t="s">
        <v>876</v>
      </c>
      <c r="BX397" s="129" t="s">
        <v>881</v>
      </c>
      <c r="BY397" s="62"/>
      <c r="CP397" s="142" t="s">
        <v>889</v>
      </c>
      <c r="CQ397" s="134" t="str">
        <f>CC16</f>
        <v>10. Brązowy 8019</v>
      </c>
    </row>
    <row r="398" spans="1:95">
      <c r="A398" s="17"/>
      <c r="B398" s="18"/>
      <c r="C398" s="3"/>
      <c r="D398" s="3"/>
      <c r="E398" s="18"/>
      <c r="F398" s="3"/>
      <c r="G398" s="3"/>
      <c r="H398" s="17"/>
      <c r="I398" s="3"/>
      <c r="J398" s="3"/>
      <c r="K398" s="3"/>
      <c r="L398" s="3"/>
      <c r="M398" s="3"/>
      <c r="O398" s="17"/>
      <c r="P398" s="3"/>
      <c r="Q398" s="18"/>
      <c r="R398" s="3"/>
      <c r="S398" s="3"/>
      <c r="T398" s="17"/>
      <c r="U398" s="3"/>
      <c r="V398" s="3"/>
      <c r="W398" s="3"/>
      <c r="X398" s="3"/>
      <c r="Y398" s="26"/>
      <c r="Z398" s="27"/>
      <c r="AA398" s="26"/>
      <c r="AB398" s="28"/>
      <c r="AC398" s="26"/>
      <c r="AD398" s="26"/>
      <c r="AE398" s="27"/>
      <c r="AF398" s="26"/>
      <c r="AG398" s="26"/>
      <c r="AH398" s="26"/>
      <c r="AI398" s="26"/>
      <c r="AL398" s="247" t="s">
        <v>1098</v>
      </c>
      <c r="AM398" s="7" t="s">
        <v>972</v>
      </c>
      <c r="AN398" s="62" t="s">
        <v>320</v>
      </c>
      <c r="AO398" s="7" t="s">
        <v>1445</v>
      </c>
      <c r="AP398" s="26"/>
      <c r="AQ398" s="26"/>
      <c r="BJ398"/>
      <c r="BK398"/>
      <c r="BL398" s="61" t="str">
        <f>LEFT(BO433,7)</f>
        <v>BSZ1520</v>
      </c>
      <c r="BN398" s="61" t="s">
        <v>1620</v>
      </c>
      <c r="BW398" s="130" t="s">
        <v>876</v>
      </c>
      <c r="BX398" s="129" t="s">
        <v>883</v>
      </c>
      <c r="BY398" s="62"/>
      <c r="CP398" s="131" t="s">
        <v>889</v>
      </c>
      <c r="CQ398" s="135" t="str">
        <f>CC24</f>
        <v>12. Antracyt 7016</v>
      </c>
    </row>
    <row r="399" spans="1:95">
      <c r="A399" s="17"/>
      <c r="B399" s="18"/>
      <c r="C399" s="3"/>
      <c r="D399" s="3"/>
      <c r="E399" s="18"/>
      <c r="F399" s="3"/>
      <c r="G399" s="3"/>
      <c r="H399" s="17"/>
      <c r="I399" s="3"/>
      <c r="J399" s="3"/>
      <c r="K399" s="3"/>
      <c r="L399" s="3"/>
      <c r="M399" s="3"/>
      <c r="O399" s="17"/>
      <c r="P399" s="3"/>
      <c r="Q399" s="18"/>
      <c r="R399" s="3"/>
      <c r="S399" s="3"/>
      <c r="T399" s="17"/>
      <c r="U399" s="3"/>
      <c r="V399" s="3"/>
      <c r="W399" s="3"/>
      <c r="X399" s="3"/>
      <c r="Y399" s="26"/>
      <c r="Z399" s="27"/>
      <c r="AA399" s="26"/>
      <c r="AB399" s="28"/>
      <c r="AC399" s="26"/>
      <c r="AD399" s="26"/>
      <c r="AE399" s="27"/>
      <c r="AF399" s="26"/>
      <c r="AG399" s="26"/>
      <c r="AH399" s="26"/>
      <c r="AI399" s="26"/>
      <c r="AL399" s="247" t="s">
        <v>1099</v>
      </c>
      <c r="AM399" s="7" t="s">
        <v>972</v>
      </c>
      <c r="AN399" s="62" t="s">
        <v>322</v>
      </c>
      <c r="AO399" s="7" t="s">
        <v>1445</v>
      </c>
      <c r="AP399" s="26"/>
      <c r="AQ399" s="26"/>
      <c r="BJ399"/>
      <c r="BK399"/>
      <c r="BL399" s="61" t="str">
        <f>LEFT(BO434,7)</f>
        <v>BSZ1530</v>
      </c>
      <c r="BN399" s="61" t="s">
        <v>1620</v>
      </c>
      <c r="BO399" s="62" t="s">
        <v>1774</v>
      </c>
      <c r="BW399" s="130" t="s">
        <v>876</v>
      </c>
      <c r="BX399" s="129" t="s">
        <v>884</v>
      </c>
      <c r="BY399" s="62"/>
      <c r="CP399" s="133" t="s">
        <v>888</v>
      </c>
      <c r="CQ399" s="134" t="str">
        <f>CC8</f>
        <v>02. Brązowy 8017</v>
      </c>
    </row>
    <row r="400" spans="1:95">
      <c r="A400" s="17"/>
      <c r="B400" s="18"/>
      <c r="C400" s="3"/>
      <c r="D400" s="3"/>
      <c r="E400" s="18"/>
      <c r="F400" s="3"/>
      <c r="G400" s="3"/>
      <c r="H400" s="17"/>
      <c r="I400" s="3"/>
      <c r="J400" s="3"/>
      <c r="K400" s="3"/>
      <c r="L400" s="3"/>
      <c r="M400" s="3"/>
      <c r="O400" s="17"/>
      <c r="P400" s="3"/>
      <c r="Q400" s="18"/>
      <c r="R400" s="3"/>
      <c r="S400" s="3"/>
      <c r="T400" s="17"/>
      <c r="U400" s="3"/>
      <c r="V400" s="3"/>
      <c r="W400" s="3"/>
      <c r="X400" s="3"/>
      <c r="Y400" s="26"/>
      <c r="Z400" s="27"/>
      <c r="AA400" s="26"/>
      <c r="AB400" s="28"/>
      <c r="AC400" s="26"/>
      <c r="AD400" s="26"/>
      <c r="AE400" s="27"/>
      <c r="AF400" s="26"/>
      <c r="AG400" s="26"/>
      <c r="AH400" s="26"/>
      <c r="AI400" s="26"/>
      <c r="AL400" s="247" t="s">
        <v>1100</v>
      </c>
      <c r="AM400" s="7" t="s">
        <v>972</v>
      </c>
      <c r="AN400" s="62" t="s">
        <v>321</v>
      </c>
      <c r="AO400" s="7" t="s">
        <v>1445</v>
      </c>
      <c r="AP400" s="26"/>
      <c r="AQ400" s="26"/>
      <c r="BJ400"/>
      <c r="BK400"/>
      <c r="BL400" s="61" t="str">
        <f>LEFT(BO435,7)</f>
        <v>BSZ2010</v>
      </c>
      <c r="BN400" s="61" t="s">
        <v>1620</v>
      </c>
      <c r="BW400" s="130" t="s">
        <v>876</v>
      </c>
      <c r="BX400" s="129" t="s">
        <v>896</v>
      </c>
      <c r="BY400" s="62"/>
      <c r="CP400" s="133" t="s">
        <v>888</v>
      </c>
      <c r="CQ400" s="134" t="str">
        <f>CC9</f>
        <v>03. Grafitowy 7024</v>
      </c>
    </row>
    <row r="401" spans="1:95">
      <c r="A401" s="17"/>
      <c r="B401" s="18"/>
      <c r="C401" s="3"/>
      <c r="D401" s="3"/>
      <c r="E401" s="18"/>
      <c r="F401" s="3"/>
      <c r="G401" s="3"/>
      <c r="H401" s="17"/>
      <c r="I401" s="3"/>
      <c r="J401" s="3"/>
      <c r="K401" s="3"/>
      <c r="L401" s="3"/>
      <c r="M401" s="3"/>
      <c r="O401" s="17"/>
      <c r="P401" s="3"/>
      <c r="Q401" s="18"/>
      <c r="R401" s="3"/>
      <c r="S401" s="3"/>
      <c r="T401" s="17"/>
      <c r="U401" s="3"/>
      <c r="V401" s="3"/>
      <c r="W401" s="3"/>
      <c r="X401" s="3"/>
      <c r="Y401" s="26"/>
      <c r="Z401" s="27"/>
      <c r="AA401" s="26"/>
      <c r="AB401" s="28"/>
      <c r="AC401" s="26"/>
      <c r="AD401" s="26"/>
      <c r="AE401" s="27"/>
      <c r="AF401" s="26"/>
      <c r="AG401" s="26"/>
      <c r="AH401" s="26"/>
      <c r="AI401" s="26"/>
      <c r="AL401" s="247" t="s">
        <v>1101</v>
      </c>
      <c r="AM401" s="7" t="s">
        <v>972</v>
      </c>
      <c r="AN401" s="62" t="s">
        <v>323</v>
      </c>
      <c r="AO401" s="7" t="s">
        <v>1445</v>
      </c>
      <c r="AP401" s="26"/>
      <c r="AQ401" s="26"/>
      <c r="BJ401"/>
      <c r="BK401"/>
      <c r="BL401" s="61" t="str">
        <f>LEFT(BO436,7)</f>
        <v>BSZ2020</v>
      </c>
      <c r="BN401" s="61" t="s">
        <v>1620</v>
      </c>
      <c r="BO401" s="62" t="s">
        <v>1644</v>
      </c>
      <c r="BW401" s="130" t="s">
        <v>876</v>
      </c>
      <c r="BX401" s="129" t="s">
        <v>895</v>
      </c>
      <c r="BY401" s="62"/>
      <c r="CP401" s="133" t="s">
        <v>888</v>
      </c>
      <c r="CQ401" s="134" t="str">
        <f>CC10</f>
        <v>04. Czerwony 3009</v>
      </c>
    </row>
    <row r="402" spans="1:95">
      <c r="A402" s="17"/>
      <c r="B402" s="18"/>
      <c r="C402" s="3"/>
      <c r="D402" s="3"/>
      <c r="E402" s="18"/>
      <c r="F402" s="3"/>
      <c r="G402" s="3"/>
      <c r="H402" s="17"/>
      <c r="I402" s="3"/>
      <c r="J402" s="3"/>
      <c r="K402" s="3"/>
      <c r="L402" s="3"/>
      <c r="M402" s="3"/>
      <c r="O402" s="17"/>
      <c r="P402" s="3"/>
      <c r="Q402" s="18"/>
      <c r="R402" s="3"/>
      <c r="S402" s="3"/>
      <c r="T402" s="17"/>
      <c r="U402" s="3"/>
      <c r="V402" s="3"/>
      <c r="W402" s="3"/>
      <c r="X402" s="3"/>
      <c r="Y402" s="26"/>
      <c r="Z402" s="27"/>
      <c r="AA402" s="26"/>
      <c r="AB402" s="28"/>
      <c r="AC402" s="26"/>
      <c r="AD402" s="26"/>
      <c r="AE402" s="27"/>
      <c r="AF402" s="26"/>
      <c r="AG402" s="26"/>
      <c r="AH402" s="26"/>
      <c r="AI402" s="26"/>
      <c r="AL402" s="247" t="s">
        <v>1102</v>
      </c>
      <c r="AM402" s="7" t="s">
        <v>972</v>
      </c>
      <c r="AN402" s="62" t="s">
        <v>320</v>
      </c>
      <c r="AO402" s="7" t="s">
        <v>1446</v>
      </c>
      <c r="AP402" s="26"/>
      <c r="AQ402" s="26"/>
      <c r="BJ402"/>
      <c r="BK402"/>
      <c r="BL402" s="61" t="str">
        <f>LEFT(BO437,7)</f>
        <v>BSZ2030</v>
      </c>
      <c r="BN402" s="61" t="s">
        <v>1620</v>
      </c>
      <c r="BO402" s="62" t="s">
        <v>1645</v>
      </c>
      <c r="BW402" s="130" t="s">
        <v>876</v>
      </c>
      <c r="BX402" s="129" t="s">
        <v>894</v>
      </c>
      <c r="BY402" s="62"/>
      <c r="CP402" s="133" t="s">
        <v>888</v>
      </c>
      <c r="CQ402" s="134" t="str">
        <f>CC12</f>
        <v>06. Czarny 9005</v>
      </c>
    </row>
    <row r="403" spans="1:95">
      <c r="A403" s="17"/>
      <c r="B403" s="18"/>
      <c r="C403" s="3"/>
      <c r="D403" s="3"/>
      <c r="E403" s="18"/>
      <c r="F403" s="3"/>
      <c r="G403" s="3"/>
      <c r="H403" s="17"/>
      <c r="I403" s="3"/>
      <c r="J403" s="3"/>
      <c r="K403" s="3"/>
      <c r="L403" s="3"/>
      <c r="M403" s="3"/>
      <c r="O403" s="17"/>
      <c r="P403" s="3"/>
      <c r="Q403" s="18"/>
      <c r="R403" s="3"/>
      <c r="S403" s="3"/>
      <c r="T403" s="17"/>
      <c r="U403" s="3"/>
      <c r="V403" s="3"/>
      <c r="W403" s="3"/>
      <c r="X403" s="3"/>
      <c r="Y403" s="26"/>
      <c r="Z403" s="27"/>
      <c r="AA403" s="26"/>
      <c r="AB403" s="28"/>
      <c r="AC403" s="26"/>
      <c r="AD403" s="26"/>
      <c r="AE403" s="27"/>
      <c r="AF403" s="26"/>
      <c r="AG403" s="26"/>
      <c r="AH403" s="26"/>
      <c r="AI403" s="26"/>
      <c r="AL403" s="247" t="s">
        <v>1103</v>
      </c>
      <c r="AM403" s="7" t="s">
        <v>972</v>
      </c>
      <c r="AN403" s="62" t="s">
        <v>322</v>
      </c>
      <c r="AO403" s="7" t="s">
        <v>1446</v>
      </c>
      <c r="AP403" s="26"/>
      <c r="AQ403" s="26"/>
      <c r="BJ403"/>
      <c r="BK403"/>
      <c r="BL403" s="61" t="str">
        <f>LEFT(BO438,7)</f>
        <v>BSZ2510</v>
      </c>
      <c r="BN403" s="61" t="s">
        <v>1620</v>
      </c>
      <c r="BO403" s="62" t="s">
        <v>1646</v>
      </c>
      <c r="BW403" s="130" t="s">
        <v>876</v>
      </c>
      <c r="BX403" s="129" t="s">
        <v>893</v>
      </c>
      <c r="BY403" s="62"/>
      <c r="CP403" s="133" t="s">
        <v>888</v>
      </c>
      <c r="CQ403" s="134" t="str">
        <f>CC13</f>
        <v>07. Ceglasty 8004</v>
      </c>
    </row>
    <row r="404" spans="1:95">
      <c r="A404" s="17"/>
      <c r="B404" s="18"/>
      <c r="C404" s="3"/>
      <c r="D404" s="3"/>
      <c r="E404" s="18"/>
      <c r="F404" s="3"/>
      <c r="G404" s="3"/>
      <c r="H404" s="17"/>
      <c r="I404" s="3"/>
      <c r="J404" s="3"/>
      <c r="K404" s="3"/>
      <c r="L404" s="3"/>
      <c r="M404" s="3"/>
      <c r="O404" s="17"/>
      <c r="P404" s="3"/>
      <c r="Q404" s="18"/>
      <c r="R404" s="3"/>
      <c r="S404" s="3"/>
      <c r="T404" s="17"/>
      <c r="U404" s="3"/>
      <c r="V404" s="3"/>
      <c r="W404" s="3"/>
      <c r="X404" s="3"/>
      <c r="Y404" s="26"/>
      <c r="Z404" s="27"/>
      <c r="AA404" s="26"/>
      <c r="AB404" s="28"/>
      <c r="AC404" s="26"/>
      <c r="AD404" s="26"/>
      <c r="AE404" s="27"/>
      <c r="AF404" s="26"/>
      <c r="AG404" s="26"/>
      <c r="AH404" s="26"/>
      <c r="AI404" s="26"/>
      <c r="AL404" s="62" t="s">
        <v>1344</v>
      </c>
      <c r="AM404" s="7" t="s">
        <v>307</v>
      </c>
      <c r="AN404" s="62" t="s">
        <v>321</v>
      </c>
      <c r="AO404" s="7" t="s">
        <v>1446</v>
      </c>
      <c r="AP404" s="26"/>
      <c r="AQ404" s="26"/>
      <c r="BJ404"/>
      <c r="BK404"/>
      <c r="BL404" s="61" t="str">
        <f>LEFT(BO439,7)</f>
        <v>BSZ2520</v>
      </c>
      <c r="BN404" s="61" t="s">
        <v>1620</v>
      </c>
      <c r="BO404" s="62" t="s">
        <v>1647</v>
      </c>
      <c r="BW404" s="130" t="s">
        <v>876</v>
      </c>
      <c r="BX404" s="129" t="s">
        <v>892</v>
      </c>
      <c r="BY404" s="62"/>
      <c r="CP404" s="133" t="s">
        <v>888</v>
      </c>
      <c r="CQ404" s="134" t="str">
        <f>CC14</f>
        <v>08. Antracyt 7021</v>
      </c>
    </row>
    <row r="405" spans="1:95">
      <c r="A405" s="17"/>
      <c r="B405" s="18"/>
      <c r="C405" s="3"/>
      <c r="D405" s="3"/>
      <c r="E405" s="18"/>
      <c r="F405" s="3"/>
      <c r="G405" s="3"/>
      <c r="H405" s="17"/>
      <c r="I405" s="3"/>
      <c r="J405" s="3"/>
      <c r="K405" s="3"/>
      <c r="L405" s="3"/>
      <c r="M405" s="3"/>
      <c r="O405" s="17"/>
      <c r="P405" s="3"/>
      <c r="Q405" s="18"/>
      <c r="R405" s="3"/>
      <c r="S405" s="3"/>
      <c r="T405" s="17"/>
      <c r="U405" s="3"/>
      <c r="V405" s="3"/>
      <c r="W405" s="3"/>
      <c r="X405" s="3"/>
      <c r="Y405" s="26"/>
      <c r="Z405" s="27"/>
      <c r="AA405" s="26"/>
      <c r="AB405" s="28"/>
      <c r="AC405" s="26"/>
      <c r="AD405" s="26"/>
      <c r="AE405" s="27"/>
      <c r="AF405" s="26"/>
      <c r="AG405" s="26"/>
      <c r="AH405" s="26"/>
      <c r="AI405" s="26"/>
      <c r="AL405" s="62" t="s">
        <v>1343</v>
      </c>
      <c r="AM405" s="7" t="s">
        <v>307</v>
      </c>
      <c r="AN405" s="62" t="s">
        <v>323</v>
      </c>
      <c r="AO405" s="7" t="s">
        <v>1446</v>
      </c>
      <c r="AP405" s="26"/>
      <c r="AQ405" s="26"/>
      <c r="BJ405"/>
      <c r="BK405"/>
      <c r="BL405" s="61" t="str">
        <f>LEFT(BO440,7)</f>
        <v>BSZ2530</v>
      </c>
      <c r="BN405" s="61" t="s">
        <v>1620</v>
      </c>
      <c r="BO405" s="62" t="s">
        <v>1648</v>
      </c>
      <c r="BW405" s="130" t="s">
        <v>876</v>
      </c>
      <c r="BX405" s="129" t="s">
        <v>891</v>
      </c>
      <c r="BY405" s="62"/>
      <c r="CP405" s="133" t="s">
        <v>888</v>
      </c>
      <c r="CQ405" s="134" t="str">
        <f>CC16</f>
        <v>10. Brązowy 8019</v>
      </c>
    </row>
    <row r="406" spans="1:95">
      <c r="A406" s="17"/>
      <c r="B406" s="18"/>
      <c r="C406" s="3"/>
      <c r="D406" s="3"/>
      <c r="E406" s="18"/>
      <c r="F406" s="3"/>
      <c r="G406" s="3"/>
      <c r="H406" s="17"/>
      <c r="I406" s="3"/>
      <c r="J406" s="3"/>
      <c r="K406" s="3"/>
      <c r="L406" s="3"/>
      <c r="M406" s="3"/>
      <c r="O406" s="17"/>
      <c r="P406" s="3"/>
      <c r="Q406" s="18"/>
      <c r="R406" s="3"/>
      <c r="S406" s="3"/>
      <c r="T406" s="17"/>
      <c r="U406" s="3"/>
      <c r="V406" s="3"/>
      <c r="W406" s="3"/>
      <c r="X406" s="3"/>
      <c r="Y406" s="26"/>
      <c r="Z406" s="27"/>
      <c r="AA406" s="26"/>
      <c r="AB406" s="28"/>
      <c r="AC406" s="26"/>
      <c r="AD406" s="26"/>
      <c r="AE406" s="27"/>
      <c r="AF406" s="26"/>
      <c r="AG406" s="26"/>
      <c r="AH406" s="26"/>
      <c r="AI406" s="26"/>
      <c r="AL406" s="62" t="s">
        <v>1341</v>
      </c>
      <c r="AM406" s="7" t="s">
        <v>307</v>
      </c>
      <c r="AN406" s="62" t="s">
        <v>320</v>
      </c>
      <c r="AO406" s="7" t="s">
        <v>1447</v>
      </c>
      <c r="AP406" s="26"/>
      <c r="AQ406" s="26"/>
      <c r="BJ406"/>
      <c r="BK406"/>
      <c r="BL406" s="61" t="str">
        <f>LEFT(BO441,7)</f>
        <v>BSZ3010</v>
      </c>
      <c r="BW406" s="130" t="s">
        <v>876</v>
      </c>
      <c r="BX406" s="129" t="s">
        <v>890</v>
      </c>
      <c r="BY406" s="62"/>
      <c r="CP406" s="140" t="s">
        <v>888</v>
      </c>
      <c r="CQ406" s="135" t="str">
        <f>CC24</f>
        <v>12. Antracyt 7016</v>
      </c>
    </row>
    <row r="407" spans="1:95">
      <c r="A407" s="17"/>
      <c r="B407" s="18"/>
      <c r="C407" s="3"/>
      <c r="D407" s="3"/>
      <c r="E407" s="18"/>
      <c r="F407" s="3"/>
      <c r="G407" s="3"/>
      <c r="H407" s="17"/>
      <c r="I407" s="3"/>
      <c r="J407" s="3"/>
      <c r="K407" s="3"/>
      <c r="L407" s="3"/>
      <c r="M407" s="3"/>
      <c r="O407" s="17"/>
      <c r="P407" s="3"/>
      <c r="Q407" s="18"/>
      <c r="R407" s="3"/>
      <c r="S407" s="3"/>
      <c r="T407" s="17"/>
      <c r="U407" s="3"/>
      <c r="V407" s="3"/>
      <c r="W407" s="3"/>
      <c r="X407" s="3"/>
      <c r="Y407" s="26"/>
      <c r="Z407" s="27"/>
      <c r="AA407" s="26"/>
      <c r="AB407" s="28"/>
      <c r="AC407" s="26"/>
      <c r="AD407" s="26"/>
      <c r="AE407" s="27"/>
      <c r="AF407" s="26"/>
      <c r="AG407" s="26"/>
      <c r="AH407" s="26"/>
      <c r="AI407" s="26"/>
      <c r="AL407" s="62" t="s">
        <v>1342</v>
      </c>
      <c r="AM407" s="7" t="s">
        <v>307</v>
      </c>
      <c r="AN407" s="62" t="s">
        <v>322</v>
      </c>
      <c r="AO407" s="7" t="s">
        <v>1447</v>
      </c>
      <c r="AP407" s="26"/>
      <c r="AQ407" s="26"/>
      <c r="BJ407"/>
      <c r="BK407"/>
      <c r="BL407" s="61" t="str">
        <f>LEFT(BO442,7)</f>
        <v>BSZ3020</v>
      </c>
      <c r="BW407" s="130" t="s">
        <v>876</v>
      </c>
      <c r="BX407" s="129" t="s">
        <v>889</v>
      </c>
      <c r="BY407" s="62"/>
      <c r="CP407" s="129" t="s">
        <v>1593</v>
      </c>
      <c r="CQ407" s="141" t="str">
        <f>CC7</f>
        <v>01. Szary 7046</v>
      </c>
    </row>
    <row r="408" spans="1:95">
      <c r="A408" s="17"/>
      <c r="B408" s="18"/>
      <c r="C408" s="3"/>
      <c r="D408" s="3"/>
      <c r="E408" s="18"/>
      <c r="F408" s="3"/>
      <c r="G408" s="3"/>
      <c r="H408" s="17"/>
      <c r="I408" s="3"/>
      <c r="J408" s="3"/>
      <c r="K408" s="3"/>
      <c r="L408" s="3"/>
      <c r="M408" s="3"/>
      <c r="O408" s="17"/>
      <c r="P408" s="3"/>
      <c r="Q408" s="18"/>
      <c r="R408" s="3"/>
      <c r="S408" s="3"/>
      <c r="T408" s="17"/>
      <c r="U408" s="3"/>
      <c r="V408" s="3"/>
      <c r="W408" s="3"/>
      <c r="X408" s="3"/>
      <c r="Y408" s="26"/>
      <c r="Z408" s="27"/>
      <c r="AA408" s="26"/>
      <c r="AB408" s="28"/>
      <c r="AC408" s="26"/>
      <c r="AD408" s="26"/>
      <c r="AE408" s="27"/>
      <c r="AF408" s="26"/>
      <c r="AG408" s="26"/>
      <c r="AH408" s="26"/>
      <c r="AI408" s="26"/>
      <c r="AL408" s="62" t="s">
        <v>1340</v>
      </c>
      <c r="AM408" s="7" t="s">
        <v>307</v>
      </c>
      <c r="AN408" s="62" t="s">
        <v>321</v>
      </c>
      <c r="AO408" s="7" t="s">
        <v>1447</v>
      </c>
      <c r="AP408" s="26"/>
      <c r="AQ408" s="26"/>
      <c r="BJ408"/>
      <c r="BK408"/>
      <c r="BL408" s="61" t="str">
        <f>LEFT(BO443,7)</f>
        <v>BSZ3030</v>
      </c>
      <c r="BN408" s="61" t="s">
        <v>1621</v>
      </c>
      <c r="BW408" s="130" t="s">
        <v>876</v>
      </c>
      <c r="BX408" s="129" t="s">
        <v>888</v>
      </c>
      <c r="BY408" s="62"/>
      <c r="CP408" s="129" t="s">
        <v>1593</v>
      </c>
      <c r="CQ408" s="141" t="str">
        <f t="shared" ref="CQ408:CQ414" si="109">CC8</f>
        <v>02. Brązowy 8017</v>
      </c>
    </row>
    <row r="409" spans="1:95">
      <c r="A409" s="17"/>
      <c r="B409" s="18"/>
      <c r="C409" s="3"/>
      <c r="D409" s="3"/>
      <c r="E409" s="18"/>
      <c r="F409" s="3"/>
      <c r="G409" s="3"/>
      <c r="H409" s="17"/>
      <c r="I409" s="3"/>
      <c r="J409" s="3"/>
      <c r="K409" s="3"/>
      <c r="L409" s="3"/>
      <c r="M409" s="3"/>
      <c r="O409" s="17"/>
      <c r="P409" s="3"/>
      <c r="Q409" s="18"/>
      <c r="R409" s="3"/>
      <c r="S409" s="3"/>
      <c r="T409" s="17"/>
      <c r="U409" s="3"/>
      <c r="V409" s="3"/>
      <c r="W409" s="3"/>
      <c r="X409" s="3"/>
      <c r="Y409" s="26"/>
      <c r="Z409" s="27"/>
      <c r="AA409" s="26"/>
      <c r="AB409" s="28"/>
      <c r="AC409" s="26"/>
      <c r="AD409" s="26"/>
      <c r="AE409" s="27"/>
      <c r="AF409" s="26"/>
      <c r="AG409" s="26"/>
      <c r="AH409" s="26"/>
      <c r="AI409" s="26"/>
      <c r="AL409" s="62" t="s">
        <v>1212</v>
      </c>
      <c r="AM409" s="7" t="s">
        <v>307</v>
      </c>
      <c r="AN409" s="62" t="s">
        <v>323</v>
      </c>
      <c r="AO409" s="7" t="s">
        <v>1447</v>
      </c>
      <c r="AP409" s="26"/>
      <c r="AQ409" s="26"/>
      <c r="BJ409"/>
      <c r="BK409"/>
      <c r="BL409" s="61" t="str">
        <f>LEFT(BO444,7)</f>
        <v>BSZ4010</v>
      </c>
      <c r="BN409" s="61" t="s">
        <v>1621</v>
      </c>
      <c r="BO409" s="62" t="s">
        <v>1673</v>
      </c>
      <c r="BW409" s="130" t="s">
        <v>876</v>
      </c>
      <c r="BX409" s="129" t="s">
        <v>1593</v>
      </c>
      <c r="BY409" s="62"/>
      <c r="CP409" s="129" t="s">
        <v>1593</v>
      </c>
      <c r="CQ409" s="141" t="str">
        <f t="shared" si="109"/>
        <v>03. Grafitowy 7024</v>
      </c>
    </row>
    <row r="410" spans="1:95">
      <c r="A410" s="17"/>
      <c r="B410" s="18"/>
      <c r="C410" s="3"/>
      <c r="D410" s="3"/>
      <c r="E410" s="18"/>
      <c r="F410" s="3"/>
      <c r="G410" s="3"/>
      <c r="H410" s="17"/>
      <c r="I410" s="3"/>
      <c r="J410" s="3"/>
      <c r="K410" s="3"/>
      <c r="L410" s="3"/>
      <c r="M410" s="3"/>
      <c r="O410" s="17"/>
      <c r="P410" s="3"/>
      <c r="Q410" s="18"/>
      <c r="R410" s="3"/>
      <c r="S410" s="3"/>
      <c r="T410" s="17"/>
      <c r="U410" s="3"/>
      <c r="V410" s="3"/>
      <c r="W410" s="3"/>
      <c r="X410" s="3"/>
      <c r="Y410" s="26"/>
      <c r="Z410" s="27"/>
      <c r="AA410" s="26"/>
      <c r="AB410" s="28"/>
      <c r="AC410" s="26"/>
      <c r="AD410" s="26"/>
      <c r="AE410" s="27"/>
      <c r="AF410" s="26"/>
      <c r="AG410" s="26"/>
      <c r="AH410" s="26"/>
      <c r="AI410" s="26"/>
      <c r="AL410" s="62" t="s">
        <v>1213</v>
      </c>
      <c r="AM410" s="7" t="s">
        <v>307</v>
      </c>
      <c r="AN410" s="62" t="s">
        <v>320</v>
      </c>
      <c r="AO410" s="7" t="s">
        <v>1448</v>
      </c>
      <c r="AP410" s="26"/>
      <c r="AQ410" s="26"/>
      <c r="BJ410"/>
      <c r="BK410"/>
      <c r="BL410" s="61" t="str">
        <f>LEFT(BO445,7)</f>
        <v>BSZ4020</v>
      </c>
      <c r="BN410" s="61" t="s">
        <v>1621</v>
      </c>
      <c r="BW410" s="130" t="s">
        <v>876</v>
      </c>
      <c r="BX410" s="129" t="s">
        <v>887</v>
      </c>
      <c r="BY410" s="62"/>
      <c r="CP410" s="129" t="s">
        <v>1593</v>
      </c>
      <c r="CQ410" s="141" t="str">
        <f t="shared" si="109"/>
        <v>04. Czerwony 3009</v>
      </c>
    </row>
    <row r="411" spans="1:95">
      <c r="A411" s="17"/>
      <c r="B411" s="18"/>
      <c r="C411" s="3"/>
      <c r="D411" s="3"/>
      <c r="E411" s="18"/>
      <c r="F411" s="3"/>
      <c r="G411" s="3"/>
      <c r="H411" s="17"/>
      <c r="I411" s="3"/>
      <c r="J411" s="3"/>
      <c r="K411" s="3"/>
      <c r="L411" s="3"/>
      <c r="M411" s="3"/>
      <c r="O411" s="17"/>
      <c r="P411" s="3"/>
      <c r="Q411" s="18"/>
      <c r="R411" s="3"/>
      <c r="S411" s="3"/>
      <c r="T411" s="17"/>
      <c r="U411" s="3"/>
      <c r="V411" s="3"/>
      <c r="W411" s="3"/>
      <c r="X411" s="3"/>
      <c r="Y411" s="26"/>
      <c r="Z411" s="27"/>
      <c r="AA411" s="26"/>
      <c r="AB411" s="28"/>
      <c r="AC411" s="26"/>
      <c r="AD411" s="26"/>
      <c r="AE411" s="27"/>
      <c r="AF411" s="26"/>
      <c r="AG411" s="26"/>
      <c r="AH411" s="26"/>
      <c r="AI411" s="26"/>
      <c r="AL411" s="62" t="s">
        <v>1339</v>
      </c>
      <c r="AM411" s="7" t="s">
        <v>307</v>
      </c>
      <c r="AN411" s="62" t="s">
        <v>322</v>
      </c>
      <c r="AO411" s="7" t="s">
        <v>1448</v>
      </c>
      <c r="AP411" s="26"/>
      <c r="AQ411" s="26"/>
      <c r="BJ411"/>
      <c r="BK411"/>
      <c r="BL411" s="61" t="str">
        <f>LEFT(BO446,7)</f>
        <v>BSZ4030</v>
      </c>
      <c r="BN411" s="61" t="s">
        <v>1621</v>
      </c>
      <c r="BO411" s="62" t="s">
        <v>1674</v>
      </c>
      <c r="BW411" s="130" t="s">
        <v>876</v>
      </c>
      <c r="BX411" s="129" t="s">
        <v>886</v>
      </c>
      <c r="BY411" s="62"/>
      <c r="CP411" s="129" t="s">
        <v>1593</v>
      </c>
      <c r="CQ411" s="141" t="str">
        <f t="shared" si="109"/>
        <v>05. Zielony 6020</v>
      </c>
    </row>
    <row r="412" spans="1:95">
      <c r="A412" s="17"/>
      <c r="B412" s="18"/>
      <c r="C412" s="3"/>
      <c r="D412" s="3"/>
      <c r="E412" s="18"/>
      <c r="F412" s="3"/>
      <c r="G412" s="3"/>
      <c r="H412" s="17"/>
      <c r="I412" s="3"/>
      <c r="J412" s="3"/>
      <c r="K412" s="3"/>
      <c r="L412" s="3"/>
      <c r="M412" s="3"/>
      <c r="O412" s="17"/>
      <c r="P412" s="3"/>
      <c r="Q412" s="18"/>
      <c r="R412" s="3"/>
      <c r="S412" s="3"/>
      <c r="T412" s="17"/>
      <c r="U412" s="3"/>
      <c r="V412" s="3"/>
      <c r="W412" s="3"/>
      <c r="X412" s="3"/>
      <c r="Y412" s="26"/>
      <c r="Z412" s="27"/>
      <c r="AA412" s="26"/>
      <c r="AB412" s="28"/>
      <c r="AC412" s="26"/>
      <c r="AD412" s="26"/>
      <c r="AE412" s="27"/>
      <c r="AF412" s="26"/>
      <c r="AG412" s="26"/>
      <c r="AH412" s="26"/>
      <c r="AI412" s="26"/>
      <c r="AL412" s="62" t="s">
        <v>1337</v>
      </c>
      <c r="AM412" s="7" t="s">
        <v>307</v>
      </c>
      <c r="AN412" s="62" t="s">
        <v>321</v>
      </c>
      <c r="AO412" s="7" t="s">
        <v>1448</v>
      </c>
      <c r="AP412" s="26"/>
      <c r="AQ412" s="26"/>
      <c r="BJ412"/>
      <c r="BK412"/>
      <c r="BL412" s="61" t="str">
        <f>LEFT(BO447,7)</f>
        <v>BSZ6010</v>
      </c>
      <c r="BN412" s="61" t="s">
        <v>1621</v>
      </c>
      <c r="BO412" s="62" t="s">
        <v>1675</v>
      </c>
      <c r="BW412" s="130" t="s">
        <v>876</v>
      </c>
      <c r="BX412" s="129" t="s">
        <v>885</v>
      </c>
      <c r="BY412" s="62"/>
      <c r="CP412" s="129" t="s">
        <v>1593</v>
      </c>
      <c r="CQ412" s="141" t="str">
        <f t="shared" si="109"/>
        <v>06. Czarny 9005</v>
      </c>
    </row>
    <row r="413" spans="1:95">
      <c r="A413" s="17"/>
      <c r="B413" s="18"/>
      <c r="C413" s="3"/>
      <c r="D413" s="3"/>
      <c r="E413" s="18"/>
      <c r="F413" s="3"/>
      <c r="G413" s="3"/>
      <c r="H413" s="17"/>
      <c r="I413" s="3"/>
      <c r="J413" s="3"/>
      <c r="K413" s="3"/>
      <c r="L413" s="3"/>
      <c r="M413" s="3"/>
      <c r="O413" s="17"/>
      <c r="P413" s="3"/>
      <c r="Q413" s="18"/>
      <c r="R413" s="3"/>
      <c r="S413" s="3"/>
      <c r="T413" s="17"/>
      <c r="U413" s="3"/>
      <c r="V413" s="3"/>
      <c r="W413" s="3"/>
      <c r="X413" s="3"/>
      <c r="Y413" s="26"/>
      <c r="Z413" s="27"/>
      <c r="AA413" s="26"/>
      <c r="AB413" s="28"/>
      <c r="AC413" s="26"/>
      <c r="AD413" s="26"/>
      <c r="AE413" s="27"/>
      <c r="AF413" s="26"/>
      <c r="AG413" s="26"/>
      <c r="AH413" s="26"/>
      <c r="AI413" s="26"/>
      <c r="AL413" s="62" t="s">
        <v>1338</v>
      </c>
      <c r="AM413" s="7" t="s">
        <v>307</v>
      </c>
      <c r="AN413" s="62" t="s">
        <v>323</v>
      </c>
      <c r="AO413" s="7" t="s">
        <v>1448</v>
      </c>
      <c r="AP413" s="26"/>
      <c r="AQ413" s="26"/>
      <c r="BJ413"/>
      <c r="BK413"/>
      <c r="BL413" s="61" t="str">
        <f>LEFT(BO448,7)</f>
        <v>BSZ6020</v>
      </c>
      <c r="BN413" s="61" t="s">
        <v>1621</v>
      </c>
      <c r="BO413" s="62" t="s">
        <v>1676</v>
      </c>
      <c r="BW413" s="130" t="s">
        <v>876</v>
      </c>
      <c r="BX413" s="143" t="s">
        <v>1532</v>
      </c>
      <c r="BY413" s="62"/>
      <c r="CP413" s="129" t="s">
        <v>1593</v>
      </c>
      <c r="CQ413" s="141" t="str">
        <f t="shared" si="109"/>
        <v>07. Ceglasty 8004</v>
      </c>
    </row>
    <row r="414" spans="1:95">
      <c r="A414" s="17"/>
      <c r="B414" s="18"/>
      <c r="C414" s="3"/>
      <c r="D414" s="3"/>
      <c r="E414" s="18"/>
      <c r="F414" s="3"/>
      <c r="G414" s="3"/>
      <c r="H414" s="17"/>
      <c r="I414" s="3"/>
      <c r="J414" s="3"/>
      <c r="K414" s="3"/>
      <c r="L414" s="3"/>
      <c r="M414" s="3"/>
      <c r="O414" s="17"/>
      <c r="P414" s="3"/>
      <c r="Q414" s="18"/>
      <c r="R414" s="3"/>
      <c r="S414" s="3"/>
      <c r="T414" s="17"/>
      <c r="U414" s="3"/>
      <c r="V414" s="3"/>
      <c r="W414" s="3"/>
      <c r="X414" s="3"/>
      <c r="Y414" s="26"/>
      <c r="Z414" s="27"/>
      <c r="AA414" s="26"/>
      <c r="AB414" s="28"/>
      <c r="AC414" s="26"/>
      <c r="AD414" s="26"/>
      <c r="AE414" s="27"/>
      <c r="AF414" s="26"/>
      <c r="AG414" s="26"/>
      <c r="AH414" s="26"/>
      <c r="AI414" s="26"/>
      <c r="AL414" s="62" t="s">
        <v>1214</v>
      </c>
      <c r="AM414" s="7" t="s">
        <v>307</v>
      </c>
      <c r="AN414" s="62" t="s">
        <v>320</v>
      </c>
      <c r="AO414" s="7" t="s">
        <v>1449</v>
      </c>
      <c r="AP414" s="26"/>
      <c r="AQ414" s="26"/>
      <c r="BJ414"/>
      <c r="BK414"/>
      <c r="BL414" s="61" t="str">
        <f>LEFT(BO449,7)</f>
        <v>BSZ6030</v>
      </c>
      <c r="BN414" s="61" t="s">
        <v>1621</v>
      </c>
      <c r="BO414" s="62" t="s">
        <v>1677</v>
      </c>
      <c r="BW414" s="130" t="s">
        <v>876</v>
      </c>
      <c r="BX414" s="143" t="s">
        <v>1533</v>
      </c>
      <c r="BY414" s="62"/>
      <c r="CP414" s="131" t="s">
        <v>1593</v>
      </c>
      <c r="CQ414" s="132" t="str">
        <f t="shared" si="109"/>
        <v>08. Antracyt 7021</v>
      </c>
    </row>
    <row r="415" spans="1:95">
      <c r="A415" s="17"/>
      <c r="B415" s="18"/>
      <c r="C415" s="3"/>
      <c r="D415" s="3"/>
      <c r="E415" s="18"/>
      <c r="F415" s="3"/>
      <c r="G415" s="3"/>
      <c r="H415" s="17"/>
      <c r="I415" s="3"/>
      <c r="J415" s="3"/>
      <c r="K415" s="3"/>
      <c r="L415" s="3"/>
      <c r="M415" s="3"/>
      <c r="O415" s="17"/>
      <c r="P415" s="3"/>
      <c r="Q415" s="18"/>
      <c r="R415" s="3"/>
      <c r="S415" s="3"/>
      <c r="T415" s="17"/>
      <c r="U415" s="3"/>
      <c r="V415" s="3"/>
      <c r="W415" s="3"/>
      <c r="X415" s="3"/>
      <c r="Y415" s="26"/>
      <c r="Z415" s="27"/>
      <c r="AA415" s="26"/>
      <c r="AB415" s="28"/>
      <c r="AC415" s="26"/>
      <c r="AD415" s="26"/>
      <c r="AE415" s="27"/>
      <c r="AF415" s="26"/>
      <c r="AG415" s="26"/>
      <c r="AH415" s="26"/>
      <c r="AI415" s="26"/>
      <c r="AL415" s="62" t="s">
        <v>1215</v>
      </c>
      <c r="AM415" s="7" t="s">
        <v>307</v>
      </c>
      <c r="AN415" s="62" t="s">
        <v>322</v>
      </c>
      <c r="AO415" s="7" t="s">
        <v>1449</v>
      </c>
      <c r="AP415" s="26"/>
      <c r="AQ415" s="26"/>
      <c r="BJ415"/>
      <c r="BK415"/>
      <c r="BL415"/>
      <c r="BN415" s="61" t="s">
        <v>1621</v>
      </c>
      <c r="BO415" s="62" t="s">
        <v>1678</v>
      </c>
      <c r="BW415" s="130" t="s">
        <v>876</v>
      </c>
      <c r="BX415" s="178" t="s">
        <v>1349</v>
      </c>
      <c r="BY415" s="62"/>
      <c r="CP415" s="129" t="s">
        <v>887</v>
      </c>
      <c r="CQ415" s="141" t="str">
        <f t="shared" ref="CQ415:CQ421" si="110">CC8</f>
        <v>02. Brązowy 8017</v>
      </c>
    </row>
    <row r="416" spans="1:95">
      <c r="A416" s="17"/>
      <c r="B416" s="18"/>
      <c r="C416" s="3"/>
      <c r="D416" s="3"/>
      <c r="E416" s="18"/>
      <c r="F416" s="3"/>
      <c r="G416" s="3"/>
      <c r="H416" s="17"/>
      <c r="I416" s="3"/>
      <c r="J416" s="3"/>
      <c r="K416" s="3"/>
      <c r="L416" s="3"/>
      <c r="M416" s="3"/>
      <c r="O416" s="17"/>
      <c r="P416" s="3"/>
      <c r="Q416" s="18"/>
      <c r="R416" s="3"/>
      <c r="S416" s="3"/>
      <c r="T416" s="17"/>
      <c r="U416" s="3"/>
      <c r="V416" s="3"/>
      <c r="W416" s="3"/>
      <c r="X416" s="3"/>
      <c r="Y416" s="26"/>
      <c r="Z416" s="27"/>
      <c r="AA416" s="26"/>
      <c r="AB416" s="28"/>
      <c r="AC416" s="26"/>
      <c r="AD416" s="26"/>
      <c r="AE416" s="27"/>
      <c r="AF416" s="26"/>
      <c r="AG416" s="26"/>
      <c r="AH416" s="26"/>
      <c r="AI416" s="26"/>
      <c r="AL416" s="62" t="s">
        <v>1336</v>
      </c>
      <c r="AM416" s="7" t="s">
        <v>307</v>
      </c>
      <c r="AN416" s="62" t="s">
        <v>321</v>
      </c>
      <c r="AO416" s="7" t="s">
        <v>1449</v>
      </c>
      <c r="AP416" s="26"/>
      <c r="AQ416" s="26"/>
      <c r="BJ416"/>
      <c r="BK416"/>
      <c r="BL416"/>
      <c r="BN416" s="61" t="s">
        <v>1621</v>
      </c>
      <c r="BO416" s="62" t="s">
        <v>1679</v>
      </c>
      <c r="BW416" s="130" t="s">
        <v>876</v>
      </c>
      <c r="BX416" s="178" t="s">
        <v>1350</v>
      </c>
      <c r="BY416" s="62"/>
      <c r="CP416" s="129" t="s">
        <v>887</v>
      </c>
      <c r="CQ416" s="141" t="str">
        <f t="shared" si="110"/>
        <v>03. Grafitowy 7024</v>
      </c>
    </row>
    <row r="417" spans="1:97">
      <c r="A417" s="17"/>
      <c r="B417" s="18"/>
      <c r="C417" s="3"/>
      <c r="D417" s="3"/>
      <c r="E417" s="18"/>
      <c r="F417" s="3"/>
      <c r="G417" s="3"/>
      <c r="H417" s="17"/>
      <c r="I417" s="3"/>
      <c r="J417" s="3"/>
      <c r="K417" s="3"/>
      <c r="L417" s="3"/>
      <c r="M417" s="3"/>
      <c r="O417" s="17"/>
      <c r="P417" s="3"/>
      <c r="Q417" s="18"/>
      <c r="R417" s="3"/>
      <c r="S417" s="3"/>
      <c r="T417" s="17"/>
      <c r="U417" s="3"/>
      <c r="V417" s="3"/>
      <c r="W417" s="3"/>
      <c r="X417" s="3"/>
      <c r="Y417" s="26"/>
      <c r="Z417" s="27"/>
      <c r="AA417" s="26"/>
      <c r="AB417" s="28"/>
      <c r="AC417" s="26"/>
      <c r="AD417" s="26"/>
      <c r="AE417" s="27"/>
      <c r="AF417" s="26"/>
      <c r="AG417" s="26"/>
      <c r="AH417" s="26"/>
      <c r="AI417" s="26"/>
      <c r="AL417" s="62" t="s">
        <v>1335</v>
      </c>
      <c r="AM417" s="7" t="s">
        <v>307</v>
      </c>
      <c r="AN417" s="62" t="s">
        <v>323</v>
      </c>
      <c r="AO417" s="7" t="s">
        <v>1449</v>
      </c>
      <c r="AP417" s="26"/>
      <c r="AQ417" s="26"/>
      <c r="BJ417"/>
      <c r="BK417"/>
      <c r="BL417"/>
      <c r="BN417" s="61" t="s">
        <v>1621</v>
      </c>
      <c r="BO417" s="62" t="s">
        <v>1680</v>
      </c>
      <c r="BY417" s="62"/>
      <c r="CP417" s="129" t="s">
        <v>887</v>
      </c>
      <c r="CQ417" s="141" t="str">
        <f t="shared" si="110"/>
        <v>04. Czerwony 3009</v>
      </c>
    </row>
    <row r="418" spans="1:97">
      <c r="A418" s="17"/>
      <c r="B418" s="18"/>
      <c r="C418" s="3"/>
      <c r="D418" s="3"/>
      <c r="E418" s="18"/>
      <c r="F418" s="3"/>
      <c r="G418" s="3"/>
      <c r="H418" s="17"/>
      <c r="I418" s="3"/>
      <c r="J418" s="3"/>
      <c r="K418" s="3"/>
      <c r="L418" s="3"/>
      <c r="M418" s="3"/>
      <c r="O418" s="17"/>
      <c r="P418" s="3"/>
      <c r="Q418" s="18"/>
      <c r="R418" s="3"/>
      <c r="S418" s="3"/>
      <c r="T418" s="17"/>
      <c r="U418" s="3"/>
      <c r="V418" s="3"/>
      <c r="W418" s="3"/>
      <c r="X418" s="3"/>
      <c r="Y418" s="26"/>
      <c r="Z418" s="27"/>
      <c r="AA418" s="26"/>
      <c r="AB418" s="28"/>
      <c r="AC418" s="26"/>
      <c r="AD418" s="26"/>
      <c r="AE418" s="27"/>
      <c r="AF418" s="26"/>
      <c r="AG418" s="26"/>
      <c r="AH418" s="26"/>
      <c r="AI418" s="26"/>
      <c r="AL418" s="62" t="s">
        <v>1334</v>
      </c>
      <c r="AM418" s="7" t="s">
        <v>307</v>
      </c>
      <c r="AN418" s="62" t="s">
        <v>320</v>
      </c>
      <c r="AO418" s="7" t="s">
        <v>1450</v>
      </c>
      <c r="AP418" s="26"/>
      <c r="AQ418" s="26"/>
      <c r="BJ418"/>
      <c r="BK418"/>
      <c r="BL418"/>
      <c r="BN418" s="61" t="s">
        <v>1621</v>
      </c>
      <c r="BO418" s="62" t="s">
        <v>1681</v>
      </c>
      <c r="BW418" s="130" t="s">
        <v>877</v>
      </c>
      <c r="BX418" s="129" t="s">
        <v>878</v>
      </c>
      <c r="BY418" s="62"/>
      <c r="CP418" s="129" t="s">
        <v>887</v>
      </c>
      <c r="CQ418" s="141" t="str">
        <f t="shared" si="110"/>
        <v>05. Zielony 6020</v>
      </c>
    </row>
    <row r="419" spans="1:97">
      <c r="A419" s="17"/>
      <c r="B419" s="18"/>
      <c r="C419" s="3"/>
      <c r="D419" s="3"/>
      <c r="E419" s="18"/>
      <c r="F419" s="3"/>
      <c r="G419" s="3"/>
      <c r="H419" s="17"/>
      <c r="I419" s="3"/>
      <c r="J419" s="3"/>
      <c r="K419" s="3"/>
      <c r="L419" s="3"/>
      <c r="M419" s="3"/>
      <c r="O419" s="17"/>
      <c r="P419" s="3"/>
      <c r="Q419" s="18"/>
      <c r="R419" s="3"/>
      <c r="S419" s="3"/>
      <c r="T419" s="17"/>
      <c r="U419" s="3"/>
      <c r="V419" s="3"/>
      <c r="W419" s="3"/>
      <c r="X419" s="3"/>
      <c r="Y419" s="26"/>
      <c r="Z419" s="27"/>
      <c r="AA419" s="26"/>
      <c r="AB419" s="28"/>
      <c r="AC419" s="26"/>
      <c r="AD419" s="26"/>
      <c r="AE419" s="27"/>
      <c r="AF419" s="26"/>
      <c r="AG419" s="26"/>
      <c r="AH419" s="26"/>
      <c r="AI419" s="26"/>
      <c r="AL419" s="62" t="s">
        <v>1333</v>
      </c>
      <c r="AM419" s="7" t="s">
        <v>307</v>
      </c>
      <c r="AN419" s="62" t="s">
        <v>322</v>
      </c>
      <c r="AO419" s="7" t="s">
        <v>1450</v>
      </c>
      <c r="AP419" s="26"/>
      <c r="AQ419" s="26"/>
      <c r="BJ419"/>
      <c r="BK419"/>
      <c r="BL419"/>
      <c r="BN419" s="61" t="s">
        <v>1621</v>
      </c>
      <c r="BO419" s="62" t="s">
        <v>1682</v>
      </c>
      <c r="BW419" s="130" t="s">
        <v>877</v>
      </c>
      <c r="BX419" s="129" t="s">
        <v>879</v>
      </c>
      <c r="CP419" s="129" t="s">
        <v>887</v>
      </c>
      <c r="CQ419" s="141" t="str">
        <f t="shared" si="110"/>
        <v>06. Czarny 9005</v>
      </c>
    </row>
    <row r="420" spans="1:97">
      <c r="A420" s="17"/>
      <c r="B420" s="18"/>
      <c r="C420" s="3"/>
      <c r="D420" s="3"/>
      <c r="E420" s="18"/>
      <c r="F420" s="3"/>
      <c r="G420" s="3"/>
      <c r="H420" s="17"/>
      <c r="I420" s="3"/>
      <c r="J420" s="3"/>
      <c r="K420" s="3"/>
      <c r="L420" s="3"/>
      <c r="M420" s="3"/>
      <c r="O420" s="17"/>
      <c r="P420" s="3"/>
      <c r="Q420" s="18"/>
      <c r="R420" s="3"/>
      <c r="S420" s="3"/>
      <c r="T420" s="17"/>
      <c r="U420" s="3"/>
      <c r="V420" s="3"/>
      <c r="W420" s="3"/>
      <c r="X420" s="3"/>
      <c r="Y420" s="26"/>
      <c r="Z420" s="27"/>
      <c r="AA420" s="26"/>
      <c r="AB420" s="28"/>
      <c r="AC420" s="26"/>
      <c r="AD420" s="26"/>
      <c r="AE420" s="27"/>
      <c r="AF420" s="26"/>
      <c r="AG420" s="26"/>
      <c r="AH420" s="26"/>
      <c r="AI420" s="26"/>
      <c r="AL420" s="62" t="s">
        <v>1332</v>
      </c>
      <c r="AM420" s="7" t="s">
        <v>307</v>
      </c>
      <c r="AN420" s="62" t="s">
        <v>321</v>
      </c>
      <c r="AO420" s="7" t="s">
        <v>1450</v>
      </c>
      <c r="AP420" s="26"/>
      <c r="AQ420" s="26"/>
      <c r="BJ420"/>
      <c r="BK420"/>
      <c r="BL420"/>
      <c r="BN420" s="61" t="s">
        <v>1621</v>
      </c>
      <c r="BO420" s="62" t="s">
        <v>1683</v>
      </c>
      <c r="BW420" s="130" t="s">
        <v>877</v>
      </c>
      <c r="BX420" s="129" t="s">
        <v>880</v>
      </c>
      <c r="CP420" s="129" t="s">
        <v>887</v>
      </c>
      <c r="CQ420" s="141" t="str">
        <f t="shared" si="110"/>
        <v>07. Ceglasty 8004</v>
      </c>
    </row>
    <row r="421" spans="1:97">
      <c r="A421" s="17"/>
      <c r="B421" s="18"/>
      <c r="C421" s="3"/>
      <c r="D421" s="3"/>
      <c r="E421" s="18"/>
      <c r="F421" s="3"/>
      <c r="G421" s="3"/>
      <c r="H421" s="17"/>
      <c r="I421" s="3"/>
      <c r="J421" s="3"/>
      <c r="K421" s="3"/>
      <c r="L421" s="3"/>
      <c r="M421" s="3"/>
      <c r="O421" s="17"/>
      <c r="P421" s="3"/>
      <c r="Q421" s="18"/>
      <c r="R421" s="3"/>
      <c r="S421" s="3"/>
      <c r="T421" s="17"/>
      <c r="U421" s="3"/>
      <c r="V421" s="3"/>
      <c r="W421" s="3"/>
      <c r="X421" s="3"/>
      <c r="Y421" s="26"/>
      <c r="Z421" s="27"/>
      <c r="AA421" s="26"/>
      <c r="AB421" s="28"/>
      <c r="AC421" s="26"/>
      <c r="AD421" s="26"/>
      <c r="AE421" s="27"/>
      <c r="AF421" s="26"/>
      <c r="AG421" s="26"/>
      <c r="AH421" s="26"/>
      <c r="AI421" s="26"/>
      <c r="AL421" s="62" t="s">
        <v>1331</v>
      </c>
      <c r="AM421" s="7" t="s">
        <v>307</v>
      </c>
      <c r="AN421" s="62" t="s">
        <v>323</v>
      </c>
      <c r="AO421" s="7" t="s">
        <v>1450</v>
      </c>
      <c r="AP421" s="26"/>
      <c r="AQ421" s="26"/>
      <c r="BJ421"/>
      <c r="BK421"/>
      <c r="BL421"/>
      <c r="BN421" s="61" t="s">
        <v>1621</v>
      </c>
      <c r="BO421" s="62" t="s">
        <v>1684</v>
      </c>
      <c r="BW421" s="130" t="s">
        <v>877</v>
      </c>
      <c r="BX421" s="129" t="s">
        <v>881</v>
      </c>
      <c r="CP421" s="129" t="s">
        <v>887</v>
      </c>
      <c r="CQ421" s="141" t="str">
        <f t="shared" si="110"/>
        <v>08. Antracyt 7021</v>
      </c>
    </row>
    <row r="422" spans="1:97">
      <c r="A422" s="17"/>
      <c r="B422" s="18"/>
      <c r="C422" s="3"/>
      <c r="D422" s="3"/>
      <c r="E422" s="18"/>
      <c r="F422" s="3"/>
      <c r="G422" s="3"/>
      <c r="H422" s="17"/>
      <c r="I422" s="3"/>
      <c r="J422" s="3"/>
      <c r="K422" s="3"/>
      <c r="L422" s="3"/>
      <c r="M422" s="3"/>
      <c r="O422" s="17"/>
      <c r="P422" s="3"/>
      <c r="Q422" s="18"/>
      <c r="R422" s="3"/>
      <c r="S422" s="3"/>
      <c r="T422" s="17"/>
      <c r="U422" s="3"/>
      <c r="V422" s="3"/>
      <c r="W422" s="3"/>
      <c r="X422" s="3"/>
      <c r="Y422" s="26"/>
      <c r="Z422" s="27"/>
      <c r="AA422" s="26"/>
      <c r="AB422" s="28"/>
      <c r="AC422" s="26"/>
      <c r="AD422" s="26"/>
      <c r="AE422" s="27"/>
      <c r="AF422" s="26"/>
      <c r="AG422" s="26"/>
      <c r="AH422" s="26"/>
      <c r="AI422" s="26"/>
      <c r="AL422" s="62" t="s">
        <v>1330</v>
      </c>
      <c r="AM422" s="7" t="s">
        <v>307</v>
      </c>
      <c r="AN422" s="62" t="s">
        <v>320</v>
      </c>
      <c r="AO422" s="7" t="s">
        <v>1451</v>
      </c>
      <c r="AP422" s="26"/>
      <c r="AQ422" s="26"/>
      <c r="BJ422"/>
      <c r="BK422"/>
      <c r="BL422"/>
      <c r="BN422" s="61" t="s">
        <v>1621</v>
      </c>
      <c r="BO422" s="62" t="s">
        <v>1685</v>
      </c>
      <c r="BW422" s="130" t="s">
        <v>877</v>
      </c>
      <c r="BX422" s="129" t="s">
        <v>883</v>
      </c>
      <c r="CP422" s="129" t="s">
        <v>887</v>
      </c>
      <c r="CQ422" s="141" t="str">
        <f>CC16</f>
        <v>10. Brązowy 8019</v>
      </c>
    </row>
    <row r="423" spans="1:97">
      <c r="A423" s="17"/>
      <c r="B423" s="18"/>
      <c r="C423" s="3"/>
      <c r="D423" s="3"/>
      <c r="E423" s="18"/>
      <c r="F423" s="3"/>
      <c r="G423" s="3"/>
      <c r="H423" s="17"/>
      <c r="I423" s="3"/>
      <c r="J423" s="3"/>
      <c r="K423" s="3"/>
      <c r="L423" s="3"/>
      <c r="M423" s="3"/>
      <c r="O423" s="17"/>
      <c r="P423" s="3"/>
      <c r="Q423" s="18"/>
      <c r="R423" s="3"/>
      <c r="S423" s="3"/>
      <c r="T423" s="17"/>
      <c r="U423" s="3"/>
      <c r="V423" s="3"/>
      <c r="W423" s="3"/>
      <c r="X423" s="3"/>
      <c r="Y423" s="26"/>
      <c r="Z423" s="27"/>
      <c r="AA423" s="26"/>
      <c r="AB423" s="28"/>
      <c r="AC423" s="26"/>
      <c r="AD423" s="26"/>
      <c r="AE423" s="27"/>
      <c r="AF423" s="26"/>
      <c r="AG423" s="26"/>
      <c r="AH423" s="26"/>
      <c r="AI423" s="26"/>
      <c r="AL423" s="62" t="s">
        <v>1329</v>
      </c>
      <c r="AM423" s="7" t="s">
        <v>307</v>
      </c>
      <c r="AN423" s="62" t="s">
        <v>322</v>
      </c>
      <c r="AO423" s="7" t="s">
        <v>1451</v>
      </c>
      <c r="AP423" s="26"/>
      <c r="AQ423" s="26"/>
      <c r="BJ423"/>
      <c r="BK423"/>
      <c r="BL423"/>
      <c r="BN423" s="61" t="s">
        <v>1621</v>
      </c>
      <c r="BO423" s="62" t="s">
        <v>1686</v>
      </c>
      <c r="BW423" s="130" t="s">
        <v>877</v>
      </c>
      <c r="BX423" s="129" t="s">
        <v>884</v>
      </c>
      <c r="CP423" s="129" t="s">
        <v>887</v>
      </c>
      <c r="CQ423" s="141" t="str">
        <f>CC24</f>
        <v>12. Antracyt 7016</v>
      </c>
    </row>
    <row r="424" spans="1:97">
      <c r="A424" s="17"/>
      <c r="B424" s="18"/>
      <c r="C424" s="3"/>
      <c r="D424" s="3"/>
      <c r="E424" s="18"/>
      <c r="F424" s="3"/>
      <c r="G424" s="3"/>
      <c r="H424" s="17"/>
      <c r="I424" s="3"/>
      <c r="J424" s="3"/>
      <c r="K424" s="3"/>
      <c r="L424" s="3"/>
      <c r="M424" s="3"/>
      <c r="O424" s="17"/>
      <c r="P424" s="3"/>
      <c r="Q424" s="18"/>
      <c r="R424" s="3"/>
      <c r="S424" s="3"/>
      <c r="T424" s="17"/>
      <c r="U424" s="3"/>
      <c r="V424" s="3"/>
      <c r="W424" s="3"/>
      <c r="X424" s="3"/>
      <c r="Y424" s="26"/>
      <c r="Z424" s="27"/>
      <c r="AA424" s="26"/>
      <c r="AB424" s="28"/>
      <c r="AC424" s="26"/>
      <c r="AD424" s="26"/>
      <c r="AE424" s="27"/>
      <c r="AF424" s="26"/>
      <c r="AG424" s="26"/>
      <c r="AH424" s="26"/>
      <c r="AI424" s="26"/>
      <c r="AL424" s="62" t="s">
        <v>1328</v>
      </c>
      <c r="AM424" s="7" t="s">
        <v>307</v>
      </c>
      <c r="AN424" s="62" t="s">
        <v>321</v>
      </c>
      <c r="AO424" s="7" t="s">
        <v>1451</v>
      </c>
      <c r="AP424" s="26"/>
      <c r="AQ424" s="26"/>
      <c r="BJ424"/>
      <c r="BK424"/>
      <c r="BL424"/>
      <c r="BN424" s="61" t="s">
        <v>1621</v>
      </c>
      <c r="BO424" s="62" t="s">
        <v>1687</v>
      </c>
      <c r="BW424" s="130" t="s">
        <v>877</v>
      </c>
      <c r="BX424" s="129" t="s">
        <v>896</v>
      </c>
      <c r="CP424" s="136" t="s">
        <v>886</v>
      </c>
      <c r="CQ424" s="137" t="str">
        <f t="shared" ref="CQ424:CQ430" si="111">CC8</f>
        <v>02. Brązowy 8017</v>
      </c>
    </row>
    <row r="425" spans="1:97">
      <c r="A425" s="17"/>
      <c r="B425" s="18"/>
      <c r="C425" s="3"/>
      <c r="D425" s="3"/>
      <c r="E425" s="18"/>
      <c r="F425" s="3"/>
      <c r="G425" s="3"/>
      <c r="H425" s="17"/>
      <c r="I425" s="3"/>
      <c r="J425" s="3"/>
      <c r="K425" s="3"/>
      <c r="L425" s="3"/>
      <c r="M425" s="3"/>
      <c r="O425" s="17"/>
      <c r="P425" s="3"/>
      <c r="Q425" s="18"/>
      <c r="R425" s="3"/>
      <c r="S425" s="3"/>
      <c r="T425" s="17"/>
      <c r="U425" s="3"/>
      <c r="V425" s="3"/>
      <c r="W425" s="3"/>
      <c r="X425" s="3"/>
      <c r="Y425" s="26"/>
      <c r="Z425" s="27"/>
      <c r="AA425" s="26"/>
      <c r="AB425" s="28"/>
      <c r="AC425" s="26"/>
      <c r="AD425" s="26"/>
      <c r="AE425" s="27"/>
      <c r="AF425" s="26"/>
      <c r="AG425" s="26"/>
      <c r="AH425" s="26"/>
      <c r="AI425" s="26"/>
      <c r="AL425" s="62" t="s">
        <v>1216</v>
      </c>
      <c r="AM425" s="7" t="s">
        <v>307</v>
      </c>
      <c r="AN425" s="62" t="s">
        <v>323</v>
      </c>
      <c r="AO425" s="7" t="s">
        <v>1451</v>
      </c>
      <c r="AP425" s="26"/>
      <c r="AQ425" s="26"/>
      <c r="BJ425"/>
      <c r="BK425"/>
      <c r="BL425"/>
      <c r="BN425" s="61" t="s">
        <v>1621</v>
      </c>
      <c r="BO425" s="62" t="s">
        <v>1688</v>
      </c>
      <c r="BW425" s="130" t="s">
        <v>877</v>
      </c>
      <c r="BX425" s="129" t="s">
        <v>895</v>
      </c>
      <c r="CP425" s="133" t="s">
        <v>886</v>
      </c>
      <c r="CQ425" s="134" t="str">
        <f t="shared" si="111"/>
        <v>03. Grafitowy 7024</v>
      </c>
    </row>
    <row r="426" spans="1:97">
      <c r="A426" s="17"/>
      <c r="B426" s="18"/>
      <c r="C426" s="3"/>
      <c r="D426" s="3"/>
      <c r="E426" s="18"/>
      <c r="F426" s="3"/>
      <c r="G426" s="3"/>
      <c r="H426" s="17"/>
      <c r="I426" s="3"/>
      <c r="J426" s="3"/>
      <c r="K426" s="3"/>
      <c r="L426" s="3"/>
      <c r="M426" s="3"/>
      <c r="O426" s="17"/>
      <c r="P426" s="3"/>
      <c r="Q426" s="18"/>
      <c r="R426" s="3"/>
      <c r="S426" s="3"/>
      <c r="T426" s="17"/>
      <c r="U426" s="3"/>
      <c r="V426" s="3"/>
      <c r="W426" s="3"/>
      <c r="X426" s="3"/>
      <c r="Y426" s="26"/>
      <c r="Z426" s="27"/>
      <c r="AA426" s="26"/>
      <c r="AB426" s="28"/>
      <c r="AC426" s="26"/>
      <c r="AD426" s="26"/>
      <c r="AE426" s="27"/>
      <c r="AF426" s="26"/>
      <c r="AG426" s="26"/>
      <c r="AH426" s="26"/>
      <c r="AI426" s="26"/>
      <c r="AL426" s="62" t="s">
        <v>1311</v>
      </c>
      <c r="AM426" s="7" t="s">
        <v>307</v>
      </c>
      <c r="AN426" s="62" t="s">
        <v>320</v>
      </c>
      <c r="AO426" s="7" t="s">
        <v>1452</v>
      </c>
      <c r="AP426" s="26"/>
      <c r="AQ426" s="26"/>
      <c r="BJ426"/>
      <c r="BK426"/>
      <c r="BL426"/>
      <c r="BN426" s="61" t="s">
        <v>1621</v>
      </c>
      <c r="BO426" s="62" t="s">
        <v>1689</v>
      </c>
      <c r="BW426" s="130" t="s">
        <v>877</v>
      </c>
      <c r="BX426" s="129" t="s">
        <v>894</v>
      </c>
      <c r="CP426" s="133" t="s">
        <v>886</v>
      </c>
      <c r="CQ426" s="134" t="str">
        <f t="shared" si="111"/>
        <v>04. Czerwony 3009</v>
      </c>
    </row>
    <row r="427" spans="1:97">
      <c r="A427" s="17"/>
      <c r="B427" s="18"/>
      <c r="C427" s="3"/>
      <c r="D427" s="3"/>
      <c r="E427" s="18"/>
      <c r="F427" s="3"/>
      <c r="G427" s="3"/>
      <c r="H427" s="17"/>
      <c r="I427" s="3"/>
      <c r="J427" s="3"/>
      <c r="K427" s="3"/>
      <c r="L427" s="3"/>
      <c r="M427" s="3"/>
      <c r="O427" s="17"/>
      <c r="P427" s="3"/>
      <c r="Q427" s="18"/>
      <c r="R427" s="3"/>
      <c r="S427" s="3"/>
      <c r="T427" s="17"/>
      <c r="U427" s="3"/>
      <c r="V427" s="3"/>
      <c r="W427" s="3"/>
      <c r="X427" s="3"/>
      <c r="Y427" s="26"/>
      <c r="Z427" s="27"/>
      <c r="AA427" s="26"/>
      <c r="AB427" s="28"/>
      <c r="AC427" s="26"/>
      <c r="AD427" s="26"/>
      <c r="AE427" s="27"/>
      <c r="AF427" s="26"/>
      <c r="AG427" s="26"/>
      <c r="AH427" s="26"/>
      <c r="AI427" s="26"/>
      <c r="AL427" s="62" t="s">
        <v>1312</v>
      </c>
      <c r="AM427" s="7" t="s">
        <v>307</v>
      </c>
      <c r="AN427" s="62" t="s">
        <v>322</v>
      </c>
      <c r="AO427" s="7" t="s">
        <v>1452</v>
      </c>
      <c r="AP427" s="26"/>
      <c r="AQ427" s="26"/>
      <c r="BJ427"/>
      <c r="BK427"/>
      <c r="BL427"/>
      <c r="BN427" s="61" t="s">
        <v>1621</v>
      </c>
      <c r="BO427" s="62" t="s">
        <v>1690</v>
      </c>
      <c r="BW427" s="130" t="s">
        <v>877</v>
      </c>
      <c r="BX427" s="129" t="s">
        <v>893</v>
      </c>
      <c r="CP427" s="133" t="s">
        <v>886</v>
      </c>
      <c r="CQ427" s="134" t="str">
        <f t="shared" si="111"/>
        <v>05. Zielony 6020</v>
      </c>
    </row>
    <row r="428" spans="1:97">
      <c r="A428" s="17"/>
      <c r="B428" s="18"/>
      <c r="C428" s="3"/>
      <c r="D428" s="3"/>
      <c r="E428" s="18"/>
      <c r="F428" s="3"/>
      <c r="G428" s="3"/>
      <c r="H428" s="17"/>
      <c r="I428" s="3"/>
      <c r="J428" s="3"/>
      <c r="K428" s="3"/>
      <c r="L428" s="3"/>
      <c r="M428" s="3"/>
      <c r="O428" s="17"/>
      <c r="P428" s="3"/>
      <c r="Q428" s="18"/>
      <c r="R428" s="3"/>
      <c r="S428" s="3"/>
      <c r="T428" s="17"/>
      <c r="U428" s="3"/>
      <c r="V428" s="3"/>
      <c r="W428" s="3"/>
      <c r="X428" s="3"/>
      <c r="Y428" s="26"/>
      <c r="Z428" s="27"/>
      <c r="AA428" s="26"/>
      <c r="AB428" s="28"/>
      <c r="AC428" s="26"/>
      <c r="AD428" s="26"/>
      <c r="AE428" s="27"/>
      <c r="AF428" s="26"/>
      <c r="AG428" s="26"/>
      <c r="AH428" s="26"/>
      <c r="AI428" s="26"/>
      <c r="AL428" s="62" t="s">
        <v>1313</v>
      </c>
      <c r="AM428" s="7" t="s">
        <v>307</v>
      </c>
      <c r="AN428" s="62" t="s">
        <v>321</v>
      </c>
      <c r="AO428" s="7" t="s">
        <v>1452</v>
      </c>
      <c r="AP428" s="26"/>
      <c r="AQ428" s="26"/>
      <c r="BJ428"/>
      <c r="BK428"/>
      <c r="BL428"/>
      <c r="BN428" s="61" t="s">
        <v>1621</v>
      </c>
      <c r="BO428" s="62" t="s">
        <v>1691</v>
      </c>
      <c r="BW428" s="130" t="s">
        <v>877</v>
      </c>
      <c r="BX428" s="129" t="s">
        <v>892</v>
      </c>
      <c r="CP428" s="133" t="s">
        <v>886</v>
      </c>
      <c r="CQ428" s="134" t="str">
        <f t="shared" si="111"/>
        <v>06. Czarny 9005</v>
      </c>
    </row>
    <row r="429" spans="1:97">
      <c r="A429" s="17"/>
      <c r="B429" s="18"/>
      <c r="C429" s="3"/>
      <c r="D429" s="3"/>
      <c r="E429" s="18"/>
      <c r="F429" s="3"/>
      <c r="G429" s="3"/>
      <c r="H429" s="17"/>
      <c r="I429" s="3"/>
      <c r="J429" s="3"/>
      <c r="K429" s="3"/>
      <c r="L429" s="3"/>
      <c r="M429" s="3"/>
      <c r="O429" s="17"/>
      <c r="P429" s="3"/>
      <c r="Q429" s="18"/>
      <c r="R429" s="3"/>
      <c r="S429" s="3"/>
      <c r="T429" s="17"/>
      <c r="U429" s="3"/>
      <c r="V429" s="3"/>
      <c r="W429" s="3"/>
      <c r="X429" s="3"/>
      <c r="Y429" s="26"/>
      <c r="Z429" s="27"/>
      <c r="AA429" s="26"/>
      <c r="AB429" s="28"/>
      <c r="AC429" s="26"/>
      <c r="AD429" s="26"/>
      <c r="AE429" s="27"/>
      <c r="AF429" s="26"/>
      <c r="AG429" s="26"/>
      <c r="AH429" s="26"/>
      <c r="AI429" s="26"/>
      <c r="AL429" s="62" t="s">
        <v>1314</v>
      </c>
      <c r="AM429" s="7" t="s">
        <v>307</v>
      </c>
      <c r="AN429" s="62" t="s">
        <v>323</v>
      </c>
      <c r="AO429" s="7" t="s">
        <v>1452</v>
      </c>
      <c r="AP429" s="26"/>
      <c r="AQ429" s="26"/>
      <c r="BJ429"/>
      <c r="BK429"/>
      <c r="BL429"/>
      <c r="BN429" s="61" t="s">
        <v>1621</v>
      </c>
      <c r="BW429" s="130" t="s">
        <v>877</v>
      </c>
      <c r="BX429" s="129" t="s">
        <v>891</v>
      </c>
      <c r="CP429" s="133" t="s">
        <v>886</v>
      </c>
      <c r="CQ429" s="134" t="str">
        <f t="shared" si="111"/>
        <v>07. Ceglasty 8004</v>
      </c>
    </row>
    <row r="430" spans="1:97">
      <c r="A430" s="17"/>
      <c r="B430" s="18"/>
      <c r="C430" s="3"/>
      <c r="D430" s="3"/>
      <c r="E430" s="18"/>
      <c r="F430" s="3"/>
      <c r="G430" s="3"/>
      <c r="H430" s="17"/>
      <c r="I430" s="3"/>
      <c r="J430" s="3"/>
      <c r="K430" s="3"/>
      <c r="L430" s="3"/>
      <c r="M430" s="3"/>
      <c r="O430" s="17"/>
      <c r="P430" s="3"/>
      <c r="Q430" s="18"/>
      <c r="R430" s="3"/>
      <c r="S430" s="3"/>
      <c r="T430" s="17"/>
      <c r="U430" s="3"/>
      <c r="V430" s="3"/>
      <c r="W430" s="3"/>
      <c r="X430" s="3"/>
      <c r="Y430" s="26"/>
      <c r="Z430" s="27"/>
      <c r="AA430" s="26"/>
      <c r="AB430" s="28"/>
      <c r="AC430" s="26"/>
      <c r="AD430" s="26"/>
      <c r="AE430" s="27"/>
      <c r="AF430" s="26"/>
      <c r="AG430" s="26"/>
      <c r="AH430" s="26"/>
      <c r="AI430" s="26"/>
      <c r="AL430" s="62" t="s">
        <v>1315</v>
      </c>
      <c r="AM430" s="7" t="s">
        <v>307</v>
      </c>
      <c r="AN430" s="62" t="s">
        <v>320</v>
      </c>
      <c r="AO430" s="7" t="s">
        <v>1453</v>
      </c>
      <c r="AP430" s="26"/>
      <c r="AQ430" s="26"/>
      <c r="BJ430"/>
      <c r="BK430"/>
      <c r="BL430"/>
      <c r="BN430" s="61" t="s">
        <v>1621</v>
      </c>
      <c r="BO430" s="62" t="s">
        <v>1692</v>
      </c>
      <c r="BW430" s="130" t="s">
        <v>877</v>
      </c>
      <c r="BX430" s="129" t="s">
        <v>890</v>
      </c>
      <c r="CP430" s="133" t="s">
        <v>886</v>
      </c>
      <c r="CQ430" s="134" t="str">
        <f t="shared" si="111"/>
        <v>08. Antracyt 7021</v>
      </c>
      <c r="CR430" s="3" t="s">
        <v>1164</v>
      </c>
      <c r="CS430" s="3" t="s">
        <v>797</v>
      </c>
    </row>
    <row r="431" spans="1:97">
      <c r="A431" s="17"/>
      <c r="B431" s="18"/>
      <c r="C431" s="3"/>
      <c r="D431" s="3"/>
      <c r="E431" s="18"/>
      <c r="F431" s="3"/>
      <c r="G431" s="3"/>
      <c r="H431" s="17"/>
      <c r="I431" s="3"/>
      <c r="J431" s="3"/>
      <c r="K431" s="3"/>
      <c r="L431" s="3"/>
      <c r="M431" s="3"/>
      <c r="O431" s="17"/>
      <c r="P431" s="3"/>
      <c r="Q431" s="18"/>
      <c r="R431" s="3"/>
      <c r="S431" s="3"/>
      <c r="T431" s="17"/>
      <c r="U431" s="3"/>
      <c r="V431" s="3"/>
      <c r="W431" s="3"/>
      <c r="X431" s="3"/>
      <c r="Y431" s="26"/>
      <c r="Z431" s="27"/>
      <c r="AA431" s="26"/>
      <c r="AB431" s="28"/>
      <c r="AC431" s="26"/>
      <c r="AD431" s="26"/>
      <c r="AE431" s="27"/>
      <c r="AF431" s="26"/>
      <c r="AG431" s="26"/>
      <c r="AH431" s="26"/>
      <c r="AI431" s="26"/>
      <c r="AL431" s="62" t="s">
        <v>1316</v>
      </c>
      <c r="AM431" s="7" t="s">
        <v>307</v>
      </c>
      <c r="AN431" s="62" t="s">
        <v>322</v>
      </c>
      <c r="AO431" s="7" t="s">
        <v>1453</v>
      </c>
      <c r="AP431" s="26"/>
      <c r="AQ431" s="26"/>
      <c r="BJ431"/>
      <c r="BK431"/>
      <c r="BL431"/>
      <c r="BN431" s="61" t="s">
        <v>1621</v>
      </c>
      <c r="BW431" s="130" t="s">
        <v>877</v>
      </c>
      <c r="BX431" s="129" t="s">
        <v>889</v>
      </c>
      <c r="CP431" s="133" t="s">
        <v>886</v>
      </c>
      <c r="CQ431" s="134" t="str">
        <f>CC16</f>
        <v>10. Brązowy 8019</v>
      </c>
      <c r="CR431" s="3" t="s">
        <v>1164</v>
      </c>
      <c r="CS431" s="3" t="s">
        <v>798</v>
      </c>
    </row>
    <row r="432" spans="1:97">
      <c r="A432" s="17"/>
      <c r="B432" s="18"/>
      <c r="C432" s="3"/>
      <c r="D432" s="3"/>
      <c r="E432" s="18"/>
      <c r="F432" s="3"/>
      <c r="G432" s="3"/>
      <c r="H432" s="17"/>
      <c r="I432" s="3"/>
      <c r="J432" s="3"/>
      <c r="K432" s="3"/>
      <c r="L432" s="3"/>
      <c r="M432" s="3"/>
      <c r="O432" s="17"/>
      <c r="P432" s="3"/>
      <c r="Q432" s="18"/>
      <c r="R432" s="3"/>
      <c r="S432" s="3"/>
      <c r="T432" s="17"/>
      <c r="U432" s="3"/>
      <c r="V432" s="3"/>
      <c r="W432" s="3"/>
      <c r="X432" s="3"/>
      <c r="Y432" s="26"/>
      <c r="Z432" s="27"/>
      <c r="AA432" s="26"/>
      <c r="AB432" s="28"/>
      <c r="AC432" s="26"/>
      <c r="AD432" s="26"/>
      <c r="AE432" s="27"/>
      <c r="AF432" s="26"/>
      <c r="AG432" s="26"/>
      <c r="AH432" s="26"/>
      <c r="AI432" s="26"/>
      <c r="AL432" s="62" t="s">
        <v>1317</v>
      </c>
      <c r="AM432" s="7" t="s">
        <v>307</v>
      </c>
      <c r="AN432" s="62" t="s">
        <v>321</v>
      </c>
      <c r="AO432" s="7" t="s">
        <v>1453</v>
      </c>
      <c r="AP432" s="26"/>
      <c r="AQ432" s="26"/>
      <c r="BJ432"/>
      <c r="BK432"/>
      <c r="BL432"/>
      <c r="BN432" s="61" t="s">
        <v>1621</v>
      </c>
      <c r="BO432" s="62" t="s">
        <v>1693</v>
      </c>
      <c r="BW432" s="130" t="s">
        <v>877</v>
      </c>
      <c r="BX432" s="129" t="s">
        <v>888</v>
      </c>
      <c r="CP432" s="140" t="s">
        <v>886</v>
      </c>
      <c r="CQ432" s="135" t="str">
        <f>CC24</f>
        <v>12. Antracyt 7016</v>
      </c>
      <c r="CR432" s="3" t="s">
        <v>1164</v>
      </c>
      <c r="CS432" s="3" t="s">
        <v>799</v>
      </c>
    </row>
    <row r="433" spans="1:97">
      <c r="A433" s="17"/>
      <c r="B433" s="18"/>
      <c r="C433" s="3"/>
      <c r="D433" s="3"/>
      <c r="E433" s="18"/>
      <c r="F433" s="3"/>
      <c r="G433" s="3"/>
      <c r="H433" s="17"/>
      <c r="I433" s="3"/>
      <c r="J433" s="3"/>
      <c r="K433" s="3"/>
      <c r="L433" s="3"/>
      <c r="M433" s="3"/>
      <c r="O433" s="17"/>
      <c r="P433" s="3"/>
      <c r="Q433" s="18"/>
      <c r="R433" s="3"/>
      <c r="S433" s="3"/>
      <c r="T433" s="17"/>
      <c r="U433" s="3"/>
      <c r="V433" s="3"/>
      <c r="W433" s="3"/>
      <c r="X433" s="3"/>
      <c r="Y433" s="26"/>
      <c r="Z433" s="27"/>
      <c r="AA433" s="26"/>
      <c r="AB433" s="28"/>
      <c r="AC433" s="26"/>
      <c r="AD433" s="26"/>
      <c r="AE433" s="27"/>
      <c r="AF433" s="26"/>
      <c r="AG433" s="26"/>
      <c r="AH433" s="26"/>
      <c r="AI433" s="26"/>
      <c r="AL433" s="62" t="s">
        <v>1318</v>
      </c>
      <c r="AM433" s="7" t="s">
        <v>307</v>
      </c>
      <c r="AN433" s="62" t="s">
        <v>323</v>
      </c>
      <c r="AO433" s="7" t="s">
        <v>1453</v>
      </c>
      <c r="AP433" s="26"/>
      <c r="AQ433" s="26"/>
      <c r="BJ433"/>
      <c r="BK433"/>
      <c r="BL433"/>
      <c r="BN433" s="61" t="s">
        <v>1621</v>
      </c>
      <c r="BO433" s="62" t="s">
        <v>1694</v>
      </c>
      <c r="BW433" s="130" t="s">
        <v>877</v>
      </c>
      <c r="BX433" s="129" t="s">
        <v>1593</v>
      </c>
      <c r="CP433" s="129" t="s">
        <v>885</v>
      </c>
      <c r="CQ433" s="141" t="str">
        <f t="shared" ref="CQ433:CQ439" si="112">CC8</f>
        <v>02. Brązowy 8017</v>
      </c>
      <c r="CR433" s="3" t="s">
        <v>1164</v>
      </c>
      <c r="CS433" s="3" t="s">
        <v>800</v>
      </c>
    </row>
    <row r="434" spans="1:97">
      <c r="A434" s="17"/>
      <c r="B434" s="18"/>
      <c r="C434" s="3"/>
      <c r="D434" s="3"/>
      <c r="E434" s="18"/>
      <c r="F434" s="3"/>
      <c r="G434" s="3"/>
      <c r="H434" s="17"/>
      <c r="I434" s="3"/>
      <c r="J434" s="3"/>
      <c r="K434" s="3"/>
      <c r="L434" s="3"/>
      <c r="M434" s="3"/>
      <c r="O434" s="17"/>
      <c r="P434" s="3"/>
      <c r="Q434" s="18"/>
      <c r="R434" s="3"/>
      <c r="S434" s="3"/>
      <c r="T434" s="17"/>
      <c r="U434" s="3"/>
      <c r="V434" s="3"/>
      <c r="W434" s="3"/>
      <c r="X434" s="3"/>
      <c r="Y434" s="26"/>
      <c r="Z434" s="27"/>
      <c r="AA434" s="26"/>
      <c r="AB434" s="28"/>
      <c r="AC434" s="26"/>
      <c r="AD434" s="26"/>
      <c r="AE434" s="27"/>
      <c r="AF434" s="26"/>
      <c r="AG434" s="26"/>
      <c r="AH434" s="26"/>
      <c r="AI434" s="26"/>
      <c r="AL434" s="62" t="s">
        <v>1319</v>
      </c>
      <c r="AM434" s="7" t="s">
        <v>307</v>
      </c>
      <c r="AN434" s="62" t="s">
        <v>320</v>
      </c>
      <c r="AO434" s="7" t="s">
        <v>1454</v>
      </c>
      <c r="AP434" s="26"/>
      <c r="AQ434" s="26"/>
      <c r="BJ434"/>
      <c r="BK434"/>
      <c r="BL434"/>
      <c r="BN434" s="61" t="s">
        <v>1621</v>
      </c>
      <c r="BO434" s="62" t="s">
        <v>1695</v>
      </c>
      <c r="BW434" s="130" t="s">
        <v>877</v>
      </c>
      <c r="BX434" s="129" t="s">
        <v>887</v>
      </c>
      <c r="CP434" s="129" t="s">
        <v>885</v>
      </c>
      <c r="CQ434" s="141" t="str">
        <f t="shared" si="112"/>
        <v>03. Grafitowy 7024</v>
      </c>
      <c r="CR434" s="3" t="s">
        <v>1164</v>
      </c>
      <c r="CS434" s="3" t="s">
        <v>801</v>
      </c>
    </row>
    <row r="435" spans="1:97">
      <c r="A435" s="17"/>
      <c r="B435" s="18"/>
      <c r="C435" s="3"/>
      <c r="D435" s="3"/>
      <c r="E435" s="18"/>
      <c r="F435" s="3"/>
      <c r="G435" s="3"/>
      <c r="H435" s="17"/>
      <c r="I435" s="3"/>
      <c r="J435" s="3"/>
      <c r="K435" s="3"/>
      <c r="L435" s="3"/>
      <c r="M435" s="3"/>
      <c r="O435" s="17"/>
      <c r="P435" s="3"/>
      <c r="Q435" s="18"/>
      <c r="R435" s="3"/>
      <c r="S435" s="3"/>
      <c r="T435" s="17"/>
      <c r="U435" s="3"/>
      <c r="V435" s="3"/>
      <c r="W435" s="3"/>
      <c r="X435" s="3"/>
      <c r="Y435" s="26"/>
      <c r="Z435" s="27"/>
      <c r="AA435" s="26"/>
      <c r="AB435" s="28"/>
      <c r="AC435" s="26"/>
      <c r="AD435" s="26"/>
      <c r="AE435" s="27"/>
      <c r="AF435" s="26"/>
      <c r="AG435" s="26"/>
      <c r="AH435" s="26"/>
      <c r="AI435" s="26"/>
      <c r="AL435" s="62" t="s">
        <v>1320</v>
      </c>
      <c r="AM435" s="7" t="s">
        <v>307</v>
      </c>
      <c r="AN435" s="62" t="s">
        <v>322</v>
      </c>
      <c r="AO435" s="7" t="s">
        <v>1454</v>
      </c>
      <c r="AP435" s="26"/>
      <c r="AQ435" s="26"/>
      <c r="BJ435"/>
      <c r="BN435" s="61" t="s">
        <v>1621</v>
      </c>
      <c r="BO435" s="62" t="s">
        <v>1696</v>
      </c>
      <c r="BW435" s="141" t="s">
        <v>877</v>
      </c>
      <c r="BX435" s="142" t="s">
        <v>886</v>
      </c>
      <c r="CP435" s="129" t="s">
        <v>885</v>
      </c>
      <c r="CQ435" s="141" t="str">
        <f t="shared" si="112"/>
        <v>04. Czerwony 3009</v>
      </c>
      <c r="CR435" s="3" t="s">
        <v>1164</v>
      </c>
      <c r="CS435" s="3" t="s">
        <v>802</v>
      </c>
    </row>
    <row r="436" spans="1:97">
      <c r="A436" s="17"/>
      <c r="B436" s="18"/>
      <c r="C436" s="3"/>
      <c r="D436" s="3"/>
      <c r="E436" s="18"/>
      <c r="F436" s="3"/>
      <c r="G436" s="3"/>
      <c r="H436" s="17"/>
      <c r="I436" s="3"/>
      <c r="J436" s="3"/>
      <c r="K436" s="3"/>
      <c r="L436" s="3"/>
      <c r="M436" s="3"/>
      <c r="O436" s="17"/>
      <c r="P436" s="3"/>
      <c r="Q436" s="18"/>
      <c r="R436" s="3"/>
      <c r="S436" s="3"/>
      <c r="T436" s="17"/>
      <c r="U436" s="3"/>
      <c r="V436" s="3"/>
      <c r="W436" s="3"/>
      <c r="X436" s="3"/>
      <c r="Y436" s="26"/>
      <c r="Z436" s="27"/>
      <c r="AA436" s="26"/>
      <c r="AB436" s="28"/>
      <c r="AC436" s="26"/>
      <c r="AD436" s="26"/>
      <c r="AE436" s="27"/>
      <c r="AF436" s="26"/>
      <c r="AG436" s="26"/>
      <c r="AH436" s="26"/>
      <c r="AI436" s="26"/>
      <c r="AL436" s="62" t="s">
        <v>1321</v>
      </c>
      <c r="AM436" s="7" t="s">
        <v>307</v>
      </c>
      <c r="AN436" s="62" t="s">
        <v>321</v>
      </c>
      <c r="AO436" s="7" t="s">
        <v>1454</v>
      </c>
      <c r="AP436" s="26"/>
      <c r="AQ436" s="26"/>
      <c r="BJ436"/>
      <c r="BN436" s="61" t="s">
        <v>1621</v>
      </c>
      <c r="BO436" s="62" t="s">
        <v>1697</v>
      </c>
      <c r="BW436" s="132" t="s">
        <v>877</v>
      </c>
      <c r="BX436" s="131" t="s">
        <v>885</v>
      </c>
      <c r="CP436" s="129" t="s">
        <v>885</v>
      </c>
      <c r="CQ436" s="141" t="str">
        <f t="shared" si="112"/>
        <v>05. Zielony 6020</v>
      </c>
      <c r="CR436" s="3" t="s">
        <v>1164</v>
      </c>
      <c r="CS436" s="3" t="s">
        <v>803</v>
      </c>
    </row>
    <row r="437" spans="1:97">
      <c r="A437" s="17"/>
      <c r="B437" s="18"/>
      <c r="C437" s="3"/>
      <c r="D437" s="3"/>
      <c r="E437" s="18"/>
      <c r="F437" s="3"/>
      <c r="G437" s="3"/>
      <c r="H437" s="17"/>
      <c r="I437" s="3"/>
      <c r="J437" s="3"/>
      <c r="K437" s="3"/>
      <c r="L437" s="3"/>
      <c r="M437" s="3"/>
      <c r="O437" s="17"/>
      <c r="P437" s="3"/>
      <c r="Q437" s="18"/>
      <c r="R437" s="3"/>
      <c r="S437" s="3"/>
      <c r="T437" s="17"/>
      <c r="U437" s="3"/>
      <c r="V437" s="3"/>
      <c r="W437" s="3"/>
      <c r="X437" s="3"/>
      <c r="Y437" s="26"/>
      <c r="Z437" s="27"/>
      <c r="AA437" s="26"/>
      <c r="AB437" s="28"/>
      <c r="AC437" s="26"/>
      <c r="AD437" s="26"/>
      <c r="AE437" s="27"/>
      <c r="AF437" s="26"/>
      <c r="AG437" s="26"/>
      <c r="AH437" s="26"/>
      <c r="AI437" s="26"/>
      <c r="AL437" s="62" t="s">
        <v>1322</v>
      </c>
      <c r="AM437" s="7" t="s">
        <v>307</v>
      </c>
      <c r="AN437" s="62" t="s">
        <v>323</v>
      </c>
      <c r="AO437" s="7" t="s">
        <v>1454</v>
      </c>
      <c r="AP437" s="26"/>
      <c r="AQ437" s="26"/>
      <c r="BJ437"/>
      <c r="BN437" s="61" t="s">
        <v>1621</v>
      </c>
      <c r="BO437" s="62" t="s">
        <v>1698</v>
      </c>
      <c r="BW437" s="141" t="s">
        <v>877</v>
      </c>
      <c r="BX437" s="143" t="s">
        <v>1532</v>
      </c>
      <c r="CP437" s="129" t="s">
        <v>885</v>
      </c>
      <c r="CQ437" s="141" t="str">
        <f t="shared" si="112"/>
        <v>06. Czarny 9005</v>
      </c>
      <c r="CR437" s="3" t="s">
        <v>1164</v>
      </c>
      <c r="CS437" s="3" t="s">
        <v>804</v>
      </c>
    </row>
    <row r="438" spans="1:97">
      <c r="A438" s="17"/>
      <c r="B438" s="18"/>
      <c r="C438" s="3"/>
      <c r="D438" s="3"/>
      <c r="E438" s="18"/>
      <c r="F438" s="3"/>
      <c r="G438" s="3"/>
      <c r="H438" s="17"/>
      <c r="I438" s="3"/>
      <c r="J438" s="3"/>
      <c r="K438" s="3"/>
      <c r="L438" s="3"/>
      <c r="M438" s="3"/>
      <c r="O438" s="17"/>
      <c r="P438" s="3"/>
      <c r="Q438" s="18"/>
      <c r="R438" s="3"/>
      <c r="S438" s="3"/>
      <c r="T438" s="17"/>
      <c r="U438" s="3"/>
      <c r="V438" s="3"/>
      <c r="W438" s="3"/>
      <c r="X438" s="3"/>
      <c r="Y438" s="26"/>
      <c r="Z438" s="27"/>
      <c r="AA438" s="26"/>
      <c r="AB438" s="28"/>
      <c r="AC438" s="26"/>
      <c r="AD438" s="26"/>
      <c r="AE438" s="27"/>
      <c r="AF438" s="26"/>
      <c r="AG438" s="26"/>
      <c r="AH438" s="26"/>
      <c r="AI438" s="26"/>
      <c r="AL438" s="62" t="s">
        <v>1323</v>
      </c>
      <c r="AM438" s="7" t="s">
        <v>307</v>
      </c>
      <c r="AN438" s="62" t="s">
        <v>320</v>
      </c>
      <c r="AO438" s="7" t="s">
        <v>1455</v>
      </c>
      <c r="AP438" s="26"/>
      <c r="AQ438" s="26"/>
      <c r="BJ438"/>
      <c r="BN438" s="61" t="s">
        <v>1621</v>
      </c>
      <c r="BO438" s="62" t="s">
        <v>1699</v>
      </c>
      <c r="BW438" s="132" t="s">
        <v>877</v>
      </c>
      <c r="BX438" s="143" t="s">
        <v>1533</v>
      </c>
      <c r="CP438" s="129" t="s">
        <v>885</v>
      </c>
      <c r="CQ438" s="141" t="str">
        <f t="shared" si="112"/>
        <v>07. Ceglasty 8004</v>
      </c>
    </row>
    <row r="439" spans="1:97">
      <c r="A439" s="17"/>
      <c r="B439" s="18"/>
      <c r="C439" s="3"/>
      <c r="D439" s="3"/>
      <c r="E439" s="18"/>
      <c r="F439" s="3"/>
      <c r="G439" s="3"/>
      <c r="H439" s="17"/>
      <c r="I439" s="3"/>
      <c r="J439" s="3"/>
      <c r="K439" s="3"/>
      <c r="L439" s="3"/>
      <c r="M439" s="3"/>
      <c r="O439" s="17"/>
      <c r="P439" s="3"/>
      <c r="Q439" s="18"/>
      <c r="R439" s="3"/>
      <c r="S439" s="3"/>
      <c r="T439" s="17"/>
      <c r="U439" s="3"/>
      <c r="V439" s="3"/>
      <c r="W439" s="3"/>
      <c r="X439" s="3"/>
      <c r="Y439" s="26"/>
      <c r="Z439" s="27"/>
      <c r="AA439" s="26"/>
      <c r="AB439" s="28"/>
      <c r="AC439" s="26"/>
      <c r="AD439" s="26"/>
      <c r="AE439" s="27"/>
      <c r="AF439" s="26"/>
      <c r="AG439" s="26"/>
      <c r="AH439" s="26"/>
      <c r="AI439" s="26"/>
      <c r="AL439" s="62" t="s">
        <v>1324</v>
      </c>
      <c r="AM439" s="7" t="s">
        <v>307</v>
      </c>
      <c r="AN439" s="62" t="s">
        <v>322</v>
      </c>
      <c r="AO439" s="7" t="s">
        <v>1455</v>
      </c>
      <c r="AP439" s="26"/>
      <c r="AQ439" s="26"/>
      <c r="BJ439"/>
      <c r="BN439" s="61" t="s">
        <v>1621</v>
      </c>
      <c r="BO439" s="62" t="s">
        <v>1700</v>
      </c>
      <c r="BW439" s="141" t="s">
        <v>877</v>
      </c>
      <c r="BX439" s="178" t="s">
        <v>1349</v>
      </c>
      <c r="CP439" s="129" t="s">
        <v>885</v>
      </c>
      <c r="CQ439" s="141" t="str">
        <f t="shared" si="112"/>
        <v>08. Antracyt 7021</v>
      </c>
    </row>
    <row r="440" spans="1:97">
      <c r="A440" s="17"/>
      <c r="B440" s="18"/>
      <c r="C440" s="3"/>
      <c r="D440" s="3"/>
      <c r="E440" s="18"/>
      <c r="F440" s="3"/>
      <c r="G440" s="3"/>
      <c r="H440" s="17"/>
      <c r="I440" s="3"/>
      <c r="J440" s="3"/>
      <c r="K440" s="3"/>
      <c r="L440" s="3"/>
      <c r="M440" s="3"/>
      <c r="O440" s="17"/>
      <c r="P440" s="3"/>
      <c r="Q440" s="18"/>
      <c r="R440" s="3"/>
      <c r="S440" s="3"/>
      <c r="T440" s="17"/>
      <c r="U440" s="3"/>
      <c r="V440" s="3"/>
      <c r="W440" s="3"/>
      <c r="X440" s="3"/>
      <c r="Y440" s="26"/>
      <c r="Z440" s="27"/>
      <c r="AA440" s="26"/>
      <c r="AB440" s="28"/>
      <c r="AC440" s="26"/>
      <c r="AD440" s="26"/>
      <c r="AE440" s="27"/>
      <c r="AF440" s="26"/>
      <c r="AG440" s="26"/>
      <c r="AH440" s="26"/>
      <c r="AI440" s="26"/>
      <c r="AL440" s="62" t="s">
        <v>1325</v>
      </c>
      <c r="AM440" s="7" t="s">
        <v>307</v>
      </c>
      <c r="AN440" s="62" t="s">
        <v>321</v>
      </c>
      <c r="AO440" s="7" t="s">
        <v>1455</v>
      </c>
      <c r="AP440" s="26"/>
      <c r="AQ440" s="26"/>
      <c r="BJ440"/>
      <c r="BN440" s="61" t="s">
        <v>1621</v>
      </c>
      <c r="BO440" s="62" t="s">
        <v>1701</v>
      </c>
      <c r="BW440" s="132" t="s">
        <v>877</v>
      </c>
      <c r="BX440" s="178" t="s">
        <v>1350</v>
      </c>
      <c r="CP440" s="129" t="s">
        <v>885</v>
      </c>
      <c r="CQ440" s="141" t="str">
        <f>CC16</f>
        <v>10. Brązowy 8019</v>
      </c>
      <c r="CR440" s="3" t="s">
        <v>1165</v>
      </c>
      <c r="CS440" s="3" t="s">
        <v>797</v>
      </c>
    </row>
    <row r="441" spans="1:97">
      <c r="A441" s="17"/>
      <c r="B441" s="18"/>
      <c r="C441" s="3"/>
      <c r="D441" s="3"/>
      <c r="E441" s="18"/>
      <c r="F441" s="3"/>
      <c r="G441" s="3"/>
      <c r="H441" s="17"/>
      <c r="I441" s="3"/>
      <c r="J441" s="3"/>
      <c r="K441" s="3"/>
      <c r="L441" s="3"/>
      <c r="M441" s="3"/>
      <c r="O441" s="17"/>
      <c r="P441" s="3"/>
      <c r="Q441" s="18"/>
      <c r="R441" s="3"/>
      <c r="S441" s="3"/>
      <c r="T441" s="17"/>
      <c r="U441" s="3"/>
      <c r="V441" s="3"/>
      <c r="W441" s="3"/>
      <c r="X441" s="3"/>
      <c r="Y441" s="26"/>
      <c r="Z441" s="27"/>
      <c r="AA441" s="26"/>
      <c r="AB441" s="28"/>
      <c r="AC441" s="26"/>
      <c r="AD441" s="26"/>
      <c r="AE441" s="27"/>
      <c r="AF441" s="26"/>
      <c r="AG441" s="26"/>
      <c r="AH441" s="26"/>
      <c r="AI441" s="26"/>
      <c r="AL441" s="62" t="s">
        <v>1326</v>
      </c>
      <c r="AM441" s="7" t="s">
        <v>307</v>
      </c>
      <c r="AN441" s="62" t="s">
        <v>323</v>
      </c>
      <c r="AO441" s="7" t="s">
        <v>1455</v>
      </c>
      <c r="AP441" s="26"/>
      <c r="AQ441" s="26"/>
      <c r="BJ441"/>
      <c r="BN441" s="61" t="s">
        <v>1621</v>
      </c>
      <c r="BO441" s="62" t="s">
        <v>1702</v>
      </c>
      <c r="BW441" s="130" t="s">
        <v>1367</v>
      </c>
      <c r="BX441" s="129" t="s">
        <v>878</v>
      </c>
      <c r="BY441" s="62"/>
      <c r="CP441" s="131" t="s">
        <v>885</v>
      </c>
      <c r="CQ441" s="132" t="str">
        <f>CC24</f>
        <v>12. Antracyt 7016</v>
      </c>
      <c r="CR441" s="3" t="s">
        <v>1165</v>
      </c>
      <c r="CS441" s="3" t="s">
        <v>798</v>
      </c>
    </row>
    <row r="442" spans="1:97">
      <c r="A442" s="17"/>
      <c r="B442" s="18"/>
      <c r="C442" s="3"/>
      <c r="D442" s="3"/>
      <c r="E442" s="18"/>
      <c r="F442" s="3"/>
      <c r="G442" s="3"/>
      <c r="H442" s="17"/>
      <c r="I442" s="3"/>
      <c r="J442" s="3"/>
      <c r="K442" s="3"/>
      <c r="L442" s="3"/>
      <c r="M442" s="3"/>
      <c r="O442" s="17"/>
      <c r="P442" s="3"/>
      <c r="Q442" s="18"/>
      <c r="R442" s="3"/>
      <c r="S442" s="3"/>
      <c r="T442" s="17"/>
      <c r="U442" s="3"/>
      <c r="V442" s="3"/>
      <c r="W442" s="3"/>
      <c r="X442" s="3"/>
      <c r="Y442" s="26"/>
      <c r="Z442" s="27"/>
      <c r="AA442" s="26"/>
      <c r="AB442" s="28"/>
      <c r="AC442" s="26"/>
      <c r="AD442" s="26"/>
      <c r="AE442" s="27"/>
      <c r="AF442" s="26"/>
      <c r="AG442" s="26"/>
      <c r="AH442" s="26"/>
      <c r="AI442" s="26"/>
      <c r="AL442" s="62" t="s">
        <v>1327</v>
      </c>
      <c r="AM442" s="7" t="s">
        <v>307</v>
      </c>
      <c r="AN442" s="62" t="s">
        <v>320</v>
      </c>
      <c r="AO442" s="7" t="s">
        <v>1456</v>
      </c>
      <c r="AP442" s="26"/>
      <c r="AQ442" s="26"/>
      <c r="BJ442"/>
      <c r="BN442" s="61" t="s">
        <v>1621</v>
      </c>
      <c r="BO442" s="62" t="s">
        <v>1703</v>
      </c>
      <c r="BW442" s="130" t="s">
        <v>1367</v>
      </c>
      <c r="BX442" s="129" t="s">
        <v>879</v>
      </c>
      <c r="BY442" s="62"/>
      <c r="CP442" s="142" t="s">
        <v>1349</v>
      </c>
      <c r="CQ442" s="141" t="str">
        <f t="shared" ref="CQ442:CQ448" si="113">CC8</f>
        <v>02. Brązowy 8017</v>
      </c>
      <c r="CR442" s="3" t="s">
        <v>1165</v>
      </c>
      <c r="CS442" s="3" t="s">
        <v>799</v>
      </c>
    </row>
    <row r="443" spans="1:97">
      <c r="A443" s="17"/>
      <c r="B443" s="18"/>
      <c r="C443" s="3"/>
      <c r="D443" s="3"/>
      <c r="E443" s="18"/>
      <c r="F443" s="3"/>
      <c r="G443" s="3"/>
      <c r="H443" s="17"/>
      <c r="I443" s="3"/>
      <c r="J443" s="3"/>
      <c r="K443" s="3"/>
      <c r="L443" s="3"/>
      <c r="M443" s="3"/>
      <c r="O443" s="17"/>
      <c r="P443" s="3"/>
      <c r="Q443" s="18"/>
      <c r="R443" s="3"/>
      <c r="S443" s="3"/>
      <c r="T443" s="17"/>
      <c r="U443" s="3"/>
      <c r="V443" s="3"/>
      <c r="W443" s="3"/>
      <c r="X443" s="3"/>
      <c r="Y443" s="26"/>
      <c r="Z443" s="27"/>
      <c r="AA443" s="26"/>
      <c r="AB443" s="28"/>
      <c r="AC443" s="26"/>
      <c r="AD443" s="26"/>
      <c r="AE443" s="27"/>
      <c r="AF443" s="26"/>
      <c r="AG443" s="26"/>
      <c r="AH443" s="26"/>
      <c r="AI443" s="26"/>
      <c r="AL443" s="62" t="s">
        <v>1353</v>
      </c>
      <c r="AM443" s="62" t="s">
        <v>1352</v>
      </c>
      <c r="AN443" s="62" t="s">
        <v>322</v>
      </c>
      <c r="AO443" s="7" t="s">
        <v>1456</v>
      </c>
      <c r="AP443" s="26"/>
      <c r="AQ443" s="26"/>
      <c r="BJ443"/>
      <c r="BN443" s="61" t="s">
        <v>1621</v>
      </c>
      <c r="BO443" s="62" t="s">
        <v>1704</v>
      </c>
      <c r="BW443" s="130" t="s">
        <v>1367</v>
      </c>
      <c r="BX443" s="129" t="s">
        <v>1424</v>
      </c>
      <c r="BY443" s="62"/>
      <c r="CP443" s="142" t="s">
        <v>1349</v>
      </c>
      <c r="CQ443" s="141" t="str">
        <f t="shared" si="113"/>
        <v>03. Grafitowy 7024</v>
      </c>
      <c r="CR443" s="3" t="s">
        <v>1165</v>
      </c>
      <c r="CS443" s="3" t="s">
        <v>800</v>
      </c>
    </row>
    <row r="444" spans="1:97">
      <c r="A444" s="17"/>
      <c r="B444" s="18"/>
      <c r="C444" s="3"/>
      <c r="D444" s="3"/>
      <c r="E444" s="18"/>
      <c r="F444" s="3"/>
      <c r="G444" s="3"/>
      <c r="H444" s="17"/>
      <c r="I444" s="3"/>
      <c r="J444" s="3"/>
      <c r="K444" s="3"/>
      <c r="L444" s="3"/>
      <c r="M444" s="3"/>
      <c r="O444" s="17"/>
      <c r="P444" s="3"/>
      <c r="Q444" s="18"/>
      <c r="R444" s="3"/>
      <c r="S444" s="3"/>
      <c r="T444" s="17"/>
      <c r="U444" s="3"/>
      <c r="V444" s="3"/>
      <c r="W444" s="3"/>
      <c r="X444" s="3"/>
      <c r="Y444" s="26"/>
      <c r="Z444" s="27"/>
      <c r="AA444" s="26"/>
      <c r="AB444" s="28"/>
      <c r="AC444" s="26"/>
      <c r="AD444" s="26"/>
      <c r="AE444" s="27"/>
      <c r="AF444" s="26"/>
      <c r="AG444" s="26"/>
      <c r="AH444" s="26"/>
      <c r="AI444" s="26"/>
      <c r="AL444" s="26"/>
      <c r="AM444" s="26"/>
      <c r="AN444" s="62" t="s">
        <v>321</v>
      </c>
      <c r="AO444" s="7" t="s">
        <v>1456</v>
      </c>
      <c r="AP444" s="26"/>
      <c r="AQ444" s="26"/>
      <c r="BJ444"/>
      <c r="BN444" s="61" t="s">
        <v>1621</v>
      </c>
      <c r="BO444" s="62" t="s">
        <v>1705</v>
      </c>
      <c r="BW444" s="130" t="s">
        <v>1367</v>
      </c>
      <c r="BX444" s="129" t="s">
        <v>881</v>
      </c>
      <c r="BY444" s="62"/>
      <c r="CP444" s="142" t="s">
        <v>1349</v>
      </c>
      <c r="CQ444" s="141" t="str">
        <f t="shared" si="113"/>
        <v>04. Czerwony 3009</v>
      </c>
      <c r="CR444" s="3" t="s">
        <v>1165</v>
      </c>
      <c r="CS444" s="3" t="s">
        <v>801</v>
      </c>
    </row>
    <row r="445" spans="1:97">
      <c r="A445" s="17"/>
      <c r="B445" s="18"/>
      <c r="C445" s="3"/>
      <c r="D445" s="3"/>
      <c r="E445" s="18"/>
      <c r="F445" s="3"/>
      <c r="G445" s="3"/>
      <c r="H445" s="17"/>
      <c r="I445" s="3"/>
      <c r="J445" s="3"/>
      <c r="K445" s="3"/>
      <c r="L445" s="3"/>
      <c r="M445" s="3"/>
      <c r="O445" s="17"/>
      <c r="P445" s="3"/>
      <c r="Q445" s="18"/>
      <c r="R445" s="3"/>
      <c r="S445" s="3"/>
      <c r="T445" s="17"/>
      <c r="U445" s="3"/>
      <c r="V445" s="3"/>
      <c r="W445" s="3"/>
      <c r="X445" s="3"/>
      <c r="Y445" s="26"/>
      <c r="Z445" s="27"/>
      <c r="AA445" s="26"/>
      <c r="AB445" s="28"/>
      <c r="AC445" s="26"/>
      <c r="AD445" s="26"/>
      <c r="AE445" s="27"/>
      <c r="AF445" s="26"/>
      <c r="AG445" s="26"/>
      <c r="AH445" s="26"/>
      <c r="AI445" s="26"/>
      <c r="AL445" s="26"/>
      <c r="AM445" s="26"/>
      <c r="AN445" s="62" t="s">
        <v>323</v>
      </c>
      <c r="AO445" s="7" t="s">
        <v>1456</v>
      </c>
      <c r="AP445" s="26"/>
      <c r="AQ445" s="26"/>
      <c r="BJ445"/>
      <c r="BN445" s="61" t="s">
        <v>1621</v>
      </c>
      <c r="BO445" s="62" t="s">
        <v>1706</v>
      </c>
      <c r="BW445" s="130" t="s">
        <v>1367</v>
      </c>
      <c r="BX445" s="129" t="s">
        <v>883</v>
      </c>
      <c r="BY445" s="62"/>
      <c r="CP445" s="142" t="s">
        <v>1349</v>
      </c>
      <c r="CQ445" s="141" t="str">
        <f t="shared" si="113"/>
        <v>05. Zielony 6020</v>
      </c>
      <c r="CR445" s="3" t="s">
        <v>1165</v>
      </c>
      <c r="CS445" s="3" t="s">
        <v>802</v>
      </c>
    </row>
    <row r="446" spans="1:97">
      <c r="A446" s="17"/>
      <c r="B446" s="18"/>
      <c r="C446" s="3"/>
      <c r="D446" s="3"/>
      <c r="E446" s="18"/>
      <c r="F446" s="3"/>
      <c r="G446" s="3"/>
      <c r="H446" s="17"/>
      <c r="I446" s="3"/>
      <c r="J446" s="3"/>
      <c r="K446" s="3"/>
      <c r="L446" s="3"/>
      <c r="M446" s="3"/>
      <c r="O446" s="17"/>
      <c r="P446" s="3"/>
      <c r="Q446" s="18"/>
      <c r="R446" s="3"/>
      <c r="S446" s="3"/>
      <c r="T446" s="17"/>
      <c r="U446" s="3"/>
      <c r="V446" s="3"/>
      <c r="W446" s="3"/>
      <c r="X446" s="3"/>
      <c r="Y446" s="26"/>
      <c r="Z446" s="27"/>
      <c r="AA446" s="26"/>
      <c r="AB446" s="28"/>
      <c r="AC446" s="26"/>
      <c r="AD446" s="26"/>
      <c r="AE446" s="27"/>
      <c r="AF446" s="26"/>
      <c r="AG446" s="26"/>
      <c r="AH446" s="26"/>
      <c r="AI446" s="26"/>
      <c r="AL446" s="62" t="s">
        <v>320</v>
      </c>
      <c r="AM446" s="7" t="s">
        <v>1428</v>
      </c>
      <c r="AN446" s="62" t="s">
        <v>320</v>
      </c>
      <c r="AO446" s="7" t="s">
        <v>1457</v>
      </c>
      <c r="AP446" s="26"/>
      <c r="AQ446" s="26"/>
      <c r="BN446" s="61" t="s">
        <v>1621</v>
      </c>
      <c r="BO446" s="62" t="s">
        <v>1707</v>
      </c>
      <c r="BW446" s="130" t="s">
        <v>1367</v>
      </c>
      <c r="BX446" s="129" t="s">
        <v>884</v>
      </c>
      <c r="BY446" s="62"/>
      <c r="CP446" s="142" t="s">
        <v>1349</v>
      </c>
      <c r="CQ446" s="141" t="str">
        <f t="shared" si="113"/>
        <v>06. Czarny 9005</v>
      </c>
      <c r="CR446" s="3" t="s">
        <v>1165</v>
      </c>
      <c r="CS446" s="3" t="s">
        <v>803</v>
      </c>
    </row>
    <row r="447" spans="1:97">
      <c r="A447" s="17"/>
      <c r="B447" s="18"/>
      <c r="C447" s="3"/>
      <c r="D447" s="3"/>
      <c r="E447" s="18"/>
      <c r="F447" s="3"/>
      <c r="G447" s="3"/>
      <c r="H447" s="17"/>
      <c r="I447" s="3"/>
      <c r="J447" s="3"/>
      <c r="K447" s="3"/>
      <c r="L447" s="3"/>
      <c r="M447" s="3"/>
      <c r="O447" s="17"/>
      <c r="P447" s="3"/>
      <c r="Q447" s="18"/>
      <c r="R447" s="3"/>
      <c r="S447" s="3"/>
      <c r="T447" s="17"/>
      <c r="U447" s="3"/>
      <c r="V447" s="3"/>
      <c r="W447" s="3"/>
      <c r="X447" s="3"/>
      <c r="Y447" s="26"/>
      <c r="Z447" s="27"/>
      <c r="AA447" s="26"/>
      <c r="AB447" s="28"/>
      <c r="AC447" s="26"/>
      <c r="AD447" s="26"/>
      <c r="AE447" s="27"/>
      <c r="AF447" s="26"/>
      <c r="AG447" s="26"/>
      <c r="AH447" s="26"/>
      <c r="AI447" s="26"/>
      <c r="AL447" s="62" t="s">
        <v>322</v>
      </c>
      <c r="AM447" s="7" t="s">
        <v>1428</v>
      </c>
      <c r="AN447" s="62" t="s">
        <v>322</v>
      </c>
      <c r="AO447" s="7" t="s">
        <v>1457</v>
      </c>
      <c r="AP447" s="26"/>
      <c r="AQ447" s="26"/>
      <c r="BN447" s="61" t="s">
        <v>1621</v>
      </c>
      <c r="BO447" s="62" t="s">
        <v>1708</v>
      </c>
      <c r="BW447" s="130" t="s">
        <v>1367</v>
      </c>
      <c r="BX447" s="129" t="s">
        <v>896</v>
      </c>
      <c r="CP447" s="142" t="s">
        <v>1349</v>
      </c>
      <c r="CQ447" s="141" t="str">
        <f t="shared" si="113"/>
        <v>07. Ceglasty 8004</v>
      </c>
      <c r="CR447" s="3" t="s">
        <v>1165</v>
      </c>
      <c r="CS447" s="3" t="s">
        <v>804</v>
      </c>
    </row>
    <row r="448" spans="1:97">
      <c r="A448" s="17"/>
      <c r="B448" s="18"/>
      <c r="C448" s="3"/>
      <c r="D448" s="3"/>
      <c r="E448" s="18"/>
      <c r="F448" s="3"/>
      <c r="G448" s="3"/>
      <c r="H448" s="17"/>
      <c r="I448" s="3"/>
      <c r="J448" s="3"/>
      <c r="K448" s="3"/>
      <c r="L448" s="3"/>
      <c r="M448" s="3"/>
      <c r="O448" s="17"/>
      <c r="P448" s="3"/>
      <c r="Q448" s="18"/>
      <c r="R448" s="3"/>
      <c r="S448" s="3"/>
      <c r="T448" s="17"/>
      <c r="U448" s="3"/>
      <c r="V448" s="3"/>
      <c r="W448" s="3"/>
      <c r="X448" s="3"/>
      <c r="Y448" s="26"/>
      <c r="Z448" s="27"/>
      <c r="AA448" s="26"/>
      <c r="AB448" s="28"/>
      <c r="AC448" s="26"/>
      <c r="AD448" s="26"/>
      <c r="AE448" s="27"/>
      <c r="AF448" s="26"/>
      <c r="AG448" s="26"/>
      <c r="AH448" s="26"/>
      <c r="AI448" s="26"/>
      <c r="AL448" s="62" t="s">
        <v>321</v>
      </c>
      <c r="AM448" s="7" t="s">
        <v>1428</v>
      </c>
      <c r="AN448" s="62" t="s">
        <v>321</v>
      </c>
      <c r="AO448" s="7" t="s">
        <v>1457</v>
      </c>
      <c r="AP448" s="26"/>
      <c r="AQ448" s="26"/>
      <c r="BN448" s="61" t="s">
        <v>1621</v>
      </c>
      <c r="BO448" s="62" t="s">
        <v>1709</v>
      </c>
      <c r="BT448"/>
      <c r="BU448"/>
      <c r="BV448"/>
      <c r="BW448" s="130" t="s">
        <v>1367</v>
      </c>
      <c r="BX448" s="129" t="s">
        <v>895</v>
      </c>
      <c r="BY448" s="293"/>
      <c r="BZ448"/>
      <c r="CP448" s="142" t="s">
        <v>1349</v>
      </c>
      <c r="CQ448" s="141" t="str">
        <f t="shared" si="113"/>
        <v>08. Antracyt 7021</v>
      </c>
    </row>
    <row r="449" spans="1:95">
      <c r="A449" s="17"/>
      <c r="B449" s="18"/>
      <c r="C449" s="3"/>
      <c r="D449" s="3"/>
      <c r="E449" s="18"/>
      <c r="F449" s="3"/>
      <c r="G449" s="3"/>
      <c r="H449" s="17"/>
      <c r="I449" s="3"/>
      <c r="J449" s="3"/>
      <c r="K449" s="3"/>
      <c r="L449" s="3"/>
      <c r="M449" s="3"/>
      <c r="O449" s="17"/>
      <c r="P449" s="3"/>
      <c r="Q449" s="18"/>
      <c r="R449" s="3"/>
      <c r="S449" s="3"/>
      <c r="T449" s="17"/>
      <c r="U449" s="3"/>
      <c r="V449" s="3"/>
      <c r="W449" s="3"/>
      <c r="X449" s="3"/>
      <c r="Y449" s="26"/>
      <c r="Z449" s="27"/>
      <c r="AA449" s="26"/>
      <c r="AB449" s="28"/>
      <c r="AC449" s="26"/>
      <c r="AD449" s="26"/>
      <c r="AE449" s="27"/>
      <c r="AF449" s="26"/>
      <c r="AG449" s="26"/>
      <c r="AH449" s="26"/>
      <c r="AI449" s="26"/>
      <c r="AL449" s="62" t="s">
        <v>323</v>
      </c>
      <c r="AM449" s="7" t="s">
        <v>1428</v>
      </c>
      <c r="AN449" s="62" t="s">
        <v>323</v>
      </c>
      <c r="AO449" s="7" t="s">
        <v>1457</v>
      </c>
      <c r="AP449" s="26"/>
      <c r="AQ449" s="26"/>
      <c r="BN449" s="61" t="s">
        <v>1621</v>
      </c>
      <c r="BO449" s="62" t="s">
        <v>1710</v>
      </c>
      <c r="BT449"/>
      <c r="BU449"/>
      <c r="BV449"/>
      <c r="BW449" s="130" t="s">
        <v>1367</v>
      </c>
      <c r="BX449" s="129" t="s">
        <v>894</v>
      </c>
      <c r="BY449" s="293"/>
      <c r="BZ449"/>
      <c r="CP449" s="142" t="s">
        <v>1349</v>
      </c>
      <c r="CQ449" s="141" t="str">
        <f>CC16</f>
        <v>10. Brązowy 8019</v>
      </c>
    </row>
    <row r="450" spans="1:95">
      <c r="A450" s="17"/>
      <c r="B450" s="18"/>
      <c r="C450" s="3"/>
      <c r="D450" s="3"/>
      <c r="E450" s="18"/>
      <c r="F450" s="3"/>
      <c r="G450" s="3"/>
      <c r="H450" s="17"/>
      <c r="I450" s="3"/>
      <c r="J450" s="3"/>
      <c r="K450" s="3"/>
      <c r="L450" s="3"/>
      <c r="M450" s="3"/>
      <c r="O450" s="17"/>
      <c r="P450" s="3"/>
      <c r="Q450" s="18"/>
      <c r="R450" s="3"/>
      <c r="S450" s="3"/>
      <c r="T450" s="17"/>
      <c r="U450" s="3"/>
      <c r="V450" s="3"/>
      <c r="W450" s="3"/>
      <c r="X450" s="3"/>
      <c r="Y450" s="26"/>
      <c r="Z450" s="27"/>
      <c r="AA450" s="26"/>
      <c r="AB450" s="28"/>
      <c r="AC450" s="26"/>
      <c r="AD450" s="26"/>
      <c r="AE450" s="27"/>
      <c r="AF450" s="26"/>
      <c r="AG450" s="26"/>
      <c r="AH450" s="26"/>
      <c r="AI450" s="26"/>
      <c r="AN450" s="62" t="s">
        <v>320</v>
      </c>
      <c r="AO450" s="7" t="s">
        <v>1458</v>
      </c>
      <c r="AP450" s="26"/>
      <c r="AQ450" s="26"/>
      <c r="BT450"/>
      <c r="BU450"/>
      <c r="BV450"/>
      <c r="BW450" s="130" t="s">
        <v>1367</v>
      </c>
      <c r="BX450" s="129" t="s">
        <v>893</v>
      </c>
      <c r="BY450" s="293"/>
      <c r="BZ450"/>
      <c r="CP450" s="133" t="s">
        <v>1349</v>
      </c>
      <c r="CQ450" s="141" t="str">
        <f>CC24</f>
        <v>12. Antracyt 7016</v>
      </c>
    </row>
    <row r="451" spans="1:95">
      <c r="A451" s="17"/>
      <c r="B451" s="18"/>
      <c r="C451" s="3"/>
      <c r="D451" s="3"/>
      <c r="E451" s="18"/>
      <c r="F451" s="3"/>
      <c r="G451" s="3"/>
      <c r="H451" s="17"/>
      <c r="I451" s="3"/>
      <c r="J451" s="3"/>
      <c r="K451" s="3"/>
      <c r="L451" s="3"/>
      <c r="M451" s="3"/>
      <c r="O451" s="17"/>
      <c r="P451" s="3"/>
      <c r="Q451" s="18"/>
      <c r="R451" s="3"/>
      <c r="S451" s="3"/>
      <c r="T451" s="17"/>
      <c r="U451" s="3"/>
      <c r="V451" s="3"/>
      <c r="W451" s="3"/>
      <c r="X451" s="3"/>
      <c r="Y451" s="26"/>
      <c r="Z451" s="27"/>
      <c r="AA451" s="26"/>
      <c r="AB451" s="28"/>
      <c r="AC451" s="26"/>
      <c r="AD451" s="26"/>
      <c r="AE451" s="27"/>
      <c r="AF451" s="26"/>
      <c r="AG451" s="26"/>
      <c r="AH451" s="26"/>
      <c r="AI451" s="26"/>
      <c r="AL451" s="107" t="s">
        <v>1513</v>
      </c>
      <c r="AM451" s="293">
        <v>1</v>
      </c>
      <c r="AN451" s="62" t="s">
        <v>322</v>
      </c>
      <c r="AO451" s="7" t="s">
        <v>1458</v>
      </c>
      <c r="AP451" s="26"/>
      <c r="AQ451" s="26"/>
      <c r="BT451"/>
      <c r="BU451"/>
      <c r="BV451"/>
      <c r="BW451" s="130" t="s">
        <v>1367</v>
      </c>
      <c r="BX451" s="129" t="s">
        <v>892</v>
      </c>
      <c r="BY451" s="293"/>
      <c r="BZ451"/>
    </row>
    <row r="452" spans="1:95">
      <c r="A452" s="17"/>
      <c r="B452" s="18"/>
      <c r="C452" s="3"/>
      <c r="D452" s="3"/>
      <c r="E452" s="18"/>
      <c r="F452" s="3"/>
      <c r="G452" s="3"/>
      <c r="H452" s="17"/>
      <c r="I452" s="3"/>
      <c r="J452" s="3"/>
      <c r="K452" s="3"/>
      <c r="L452" s="3"/>
      <c r="M452" s="3"/>
      <c r="O452" s="17"/>
      <c r="P452" s="3"/>
      <c r="Q452" s="18"/>
      <c r="R452" s="3"/>
      <c r="S452" s="3"/>
      <c r="T452" s="17"/>
      <c r="U452" s="3"/>
      <c r="V452" s="3"/>
      <c r="W452" s="3"/>
      <c r="X452" s="3"/>
      <c r="Y452" s="26"/>
      <c r="Z452" s="27"/>
      <c r="AA452" s="26"/>
      <c r="AB452" s="28"/>
      <c r="AC452" s="26"/>
      <c r="AD452" s="26"/>
      <c r="AE452" s="27"/>
      <c r="AF452" s="26"/>
      <c r="AG452" s="26"/>
      <c r="AH452" s="26"/>
      <c r="AI452" s="26"/>
      <c r="AL452" s="107"/>
      <c r="AM452" s="293"/>
      <c r="AN452" s="62" t="s">
        <v>321</v>
      </c>
      <c r="AO452" s="7" t="s">
        <v>1458</v>
      </c>
      <c r="AP452" s="26"/>
      <c r="AQ452" s="26"/>
      <c r="BN452" s="65" t="s">
        <v>1581</v>
      </c>
      <c r="BT452"/>
      <c r="BU452"/>
      <c r="BV452"/>
      <c r="BW452" s="130" t="s">
        <v>1367</v>
      </c>
      <c r="BX452" s="129" t="s">
        <v>891</v>
      </c>
      <c r="BY452" s="293"/>
      <c r="BZ452"/>
      <c r="CP452" s="129" t="s">
        <v>1350</v>
      </c>
      <c r="CQ452" s="141" t="str">
        <f t="shared" ref="CQ452:CQ458" si="114">CC8</f>
        <v>02. Brązowy 8017</v>
      </c>
    </row>
    <row r="453" spans="1:95">
      <c r="A453" s="17"/>
      <c r="B453" s="18"/>
      <c r="C453" s="3"/>
      <c r="D453" s="3"/>
      <c r="E453" s="18"/>
      <c r="F453" s="3"/>
      <c r="G453" s="3"/>
      <c r="H453" s="17"/>
      <c r="I453" s="3"/>
      <c r="J453" s="3"/>
      <c r="K453" s="3"/>
      <c r="L453" s="3"/>
      <c r="M453" s="3"/>
      <c r="O453" s="17"/>
      <c r="P453" s="3"/>
      <c r="Q453" s="18"/>
      <c r="R453" s="3"/>
      <c r="S453" s="3"/>
      <c r="T453" s="17"/>
      <c r="U453" s="3"/>
      <c r="V453" s="3"/>
      <c r="W453" s="3"/>
      <c r="X453" s="3"/>
      <c r="Y453" s="26"/>
      <c r="Z453" s="27"/>
      <c r="AA453" s="26"/>
      <c r="AB453" s="28"/>
      <c r="AC453" s="26"/>
      <c r="AD453" s="26"/>
      <c r="AE453" s="27"/>
      <c r="AF453" s="26"/>
      <c r="AG453" s="26"/>
      <c r="AH453" s="26"/>
      <c r="AI453" s="26"/>
      <c r="AL453" s="107"/>
      <c r="AM453" s="293"/>
      <c r="AN453" s="62" t="s">
        <v>323</v>
      </c>
      <c r="AO453" s="7" t="s">
        <v>1458</v>
      </c>
      <c r="AP453" s="26"/>
      <c r="AQ453" s="26"/>
      <c r="BN453" s="65" t="s">
        <v>1581</v>
      </c>
      <c r="BO453" s="62" t="s">
        <v>1206</v>
      </c>
      <c r="BT453"/>
      <c r="BU453"/>
      <c r="BV453"/>
      <c r="BW453" s="130" t="s">
        <v>1367</v>
      </c>
      <c r="BX453" s="129" t="s">
        <v>890</v>
      </c>
      <c r="CP453" s="129" t="s">
        <v>1350</v>
      </c>
      <c r="CQ453" s="141" t="str">
        <f t="shared" si="114"/>
        <v>03. Grafitowy 7024</v>
      </c>
    </row>
    <row r="454" spans="1:95">
      <c r="A454" s="17"/>
      <c r="B454" s="18"/>
      <c r="C454" s="3"/>
      <c r="D454" s="3"/>
      <c r="E454" s="18"/>
      <c r="F454" s="3"/>
      <c r="G454" s="3"/>
      <c r="H454" s="17"/>
      <c r="I454" s="3"/>
      <c r="J454" s="3"/>
      <c r="K454" s="3"/>
      <c r="L454" s="3"/>
      <c r="M454" s="3"/>
      <c r="O454" s="17"/>
      <c r="P454" s="3"/>
      <c r="Q454" s="18"/>
      <c r="R454" s="3"/>
      <c r="S454" s="3"/>
      <c r="T454" s="17"/>
      <c r="U454" s="3"/>
      <c r="V454" s="3"/>
      <c r="W454" s="3"/>
      <c r="X454" s="3"/>
      <c r="Y454" s="26"/>
      <c r="Z454" s="27"/>
      <c r="AA454" s="26"/>
      <c r="AB454" s="28"/>
      <c r="AC454" s="26"/>
      <c r="AD454" s="26"/>
      <c r="AE454" s="27"/>
      <c r="AF454" s="26"/>
      <c r="AG454" s="26"/>
      <c r="AH454" s="26"/>
      <c r="AI454" s="26"/>
      <c r="AL454" s="107"/>
      <c r="AM454" s="293"/>
      <c r="AN454" s="62" t="s">
        <v>320</v>
      </c>
      <c r="AO454" s="7" t="s">
        <v>1459</v>
      </c>
      <c r="AP454" s="26"/>
      <c r="AQ454" s="26"/>
      <c r="BN454" s="65" t="s">
        <v>1581</v>
      </c>
      <c r="BO454" s="62" t="s">
        <v>1207</v>
      </c>
      <c r="BT454"/>
      <c r="BU454"/>
      <c r="BV454"/>
      <c r="BW454" s="130" t="s">
        <v>1367</v>
      </c>
      <c r="BX454" s="129" t="s">
        <v>889</v>
      </c>
      <c r="CP454" s="129" t="s">
        <v>1350</v>
      </c>
      <c r="CQ454" s="141" t="str">
        <f t="shared" si="114"/>
        <v>04. Czerwony 3009</v>
      </c>
    </row>
    <row r="455" spans="1:95">
      <c r="A455" s="17"/>
      <c r="B455" s="18"/>
      <c r="C455" s="3"/>
      <c r="D455" s="3"/>
      <c r="E455" s="18"/>
      <c r="F455" s="3"/>
      <c r="G455" s="3"/>
      <c r="H455" s="17"/>
      <c r="I455" s="3"/>
      <c r="J455" s="3"/>
      <c r="K455" s="3"/>
      <c r="L455" s="3"/>
      <c r="M455" s="3"/>
      <c r="O455" s="17"/>
      <c r="P455" s="3"/>
      <c r="Q455" s="18"/>
      <c r="R455" s="3"/>
      <c r="S455" s="3"/>
      <c r="T455" s="17"/>
      <c r="U455" s="3"/>
      <c r="V455" s="3"/>
      <c r="W455" s="3"/>
      <c r="X455" s="3"/>
      <c r="Y455" s="26"/>
      <c r="Z455" s="27"/>
      <c r="AA455" s="26"/>
      <c r="AB455" s="28"/>
      <c r="AC455" s="26"/>
      <c r="AD455" s="26"/>
      <c r="AE455" s="27"/>
      <c r="AF455" s="26"/>
      <c r="AG455" s="26"/>
      <c r="AH455" s="26"/>
      <c r="AI455" s="26"/>
      <c r="AL455" s="107" t="s">
        <v>1514</v>
      </c>
      <c r="AM455" s="293">
        <v>1</v>
      </c>
      <c r="AN455" s="62" t="s">
        <v>322</v>
      </c>
      <c r="AO455" s="7" t="s">
        <v>1459</v>
      </c>
      <c r="AP455" s="26"/>
      <c r="AQ455" s="26"/>
      <c r="BN455" s="65" t="s">
        <v>1581</v>
      </c>
      <c r="BO455" s="62" t="s">
        <v>1208</v>
      </c>
      <c r="BT455"/>
      <c r="BU455"/>
      <c r="BV455"/>
      <c r="BW455" s="130" t="s">
        <v>1367</v>
      </c>
      <c r="BX455" s="129" t="s">
        <v>888</v>
      </c>
      <c r="CP455" s="129" t="s">
        <v>1350</v>
      </c>
      <c r="CQ455" s="141" t="str">
        <f t="shared" si="114"/>
        <v>05. Zielony 6020</v>
      </c>
    </row>
    <row r="456" spans="1:95">
      <c r="A456" s="17"/>
      <c r="B456" s="18"/>
      <c r="C456" s="3"/>
      <c r="D456" s="3"/>
      <c r="E456" s="18"/>
      <c r="F456" s="3"/>
      <c r="G456" s="3"/>
      <c r="H456" s="17"/>
      <c r="I456" s="3"/>
      <c r="J456" s="3"/>
      <c r="K456" s="3"/>
      <c r="L456" s="3"/>
      <c r="M456" s="3"/>
      <c r="O456" s="17"/>
      <c r="P456" s="3"/>
      <c r="Q456" s="18"/>
      <c r="R456" s="3"/>
      <c r="S456" s="3"/>
      <c r="T456" s="17"/>
      <c r="U456" s="3"/>
      <c r="V456" s="3"/>
      <c r="W456" s="3"/>
      <c r="X456" s="3"/>
      <c r="Y456" s="26"/>
      <c r="Z456" s="27"/>
      <c r="AA456" s="26"/>
      <c r="AB456" s="28"/>
      <c r="AC456" s="26"/>
      <c r="AD456" s="26"/>
      <c r="AE456" s="27"/>
      <c r="AF456" s="26"/>
      <c r="AG456" s="26"/>
      <c r="AH456" s="26"/>
      <c r="AI456" s="26"/>
      <c r="AL456" s="107"/>
      <c r="AM456" s="293"/>
      <c r="AN456" s="62" t="s">
        <v>321</v>
      </c>
      <c r="AO456" s="7" t="s">
        <v>1459</v>
      </c>
      <c r="AP456" s="26"/>
      <c r="AQ456" s="26"/>
      <c r="BN456" s="65" t="s">
        <v>1581</v>
      </c>
      <c r="BO456" s="62" t="s">
        <v>1209</v>
      </c>
      <c r="BT456"/>
      <c r="BU456"/>
      <c r="BV456"/>
      <c r="BW456" s="130" t="s">
        <v>1367</v>
      </c>
      <c r="BX456" s="129" t="s">
        <v>1593</v>
      </c>
      <c r="CP456" s="129" t="s">
        <v>1350</v>
      </c>
      <c r="CQ456" s="141" t="str">
        <f t="shared" si="114"/>
        <v>06. Czarny 9005</v>
      </c>
    </row>
    <row r="457" spans="1:95">
      <c r="A457" s="17"/>
      <c r="B457" s="18"/>
      <c r="C457" s="3"/>
      <c r="D457" s="3"/>
      <c r="E457" s="18"/>
      <c r="F457" s="3"/>
      <c r="G457" s="3"/>
      <c r="H457" s="17"/>
      <c r="I457" s="3"/>
      <c r="J457" s="3"/>
      <c r="K457" s="3"/>
      <c r="L457" s="3"/>
      <c r="M457" s="3"/>
      <c r="O457" s="17"/>
      <c r="P457" s="3"/>
      <c r="Q457" s="18"/>
      <c r="R457" s="3"/>
      <c r="S457" s="3"/>
      <c r="T457" s="17"/>
      <c r="U457" s="3"/>
      <c r="V457" s="3"/>
      <c r="W457" s="3"/>
      <c r="X457" s="3"/>
      <c r="Y457" s="26"/>
      <c r="Z457" s="27"/>
      <c r="AA457" s="26"/>
      <c r="AB457" s="28"/>
      <c r="AC457" s="26"/>
      <c r="AD457" s="26"/>
      <c r="AE457" s="27"/>
      <c r="AF457" s="26"/>
      <c r="AG457" s="26"/>
      <c r="AH457" s="26"/>
      <c r="AI457" s="26"/>
      <c r="AL457" s="107"/>
      <c r="AM457" s="293"/>
      <c r="AN457" s="62" t="s">
        <v>323</v>
      </c>
      <c r="AO457" s="7" t="s">
        <v>1459</v>
      </c>
      <c r="AP457" s="26"/>
      <c r="AQ457" s="26"/>
      <c r="BN457" s="65" t="s">
        <v>1581</v>
      </c>
      <c r="BO457" s="62" t="s">
        <v>1210</v>
      </c>
      <c r="BT457"/>
      <c r="BU457"/>
      <c r="BV457"/>
      <c r="BW457" s="130" t="s">
        <v>1367</v>
      </c>
      <c r="BX457" s="129" t="s">
        <v>887</v>
      </c>
      <c r="CP457" s="129" t="s">
        <v>1350</v>
      </c>
      <c r="CQ457" s="141" t="str">
        <f t="shared" si="114"/>
        <v>07. Ceglasty 8004</v>
      </c>
    </row>
    <row r="458" spans="1:95">
      <c r="A458" s="17"/>
      <c r="B458" s="18"/>
      <c r="C458" s="3"/>
      <c r="D458" s="3"/>
      <c r="E458" s="18"/>
      <c r="F458" s="3"/>
      <c r="G458" s="3"/>
      <c r="H458" s="17"/>
      <c r="I458" s="3"/>
      <c r="J458" s="3"/>
      <c r="K458" s="3"/>
      <c r="L458" s="3"/>
      <c r="M458" s="3"/>
      <c r="O458" s="17"/>
      <c r="P458" s="3"/>
      <c r="Q458" s="18"/>
      <c r="R458" s="3"/>
      <c r="S458" s="3"/>
      <c r="T458" s="17"/>
      <c r="U458" s="3"/>
      <c r="V458" s="3"/>
      <c r="W458" s="3"/>
      <c r="X458" s="3"/>
      <c r="Y458" s="26"/>
      <c r="Z458" s="27"/>
      <c r="AA458" s="26"/>
      <c r="AB458" s="28"/>
      <c r="AC458" s="26"/>
      <c r="AD458" s="26"/>
      <c r="AE458" s="27"/>
      <c r="AF458" s="26"/>
      <c r="AG458" s="26"/>
      <c r="AH458" s="26"/>
      <c r="AI458" s="26"/>
      <c r="AN458" s="62" t="s">
        <v>320</v>
      </c>
      <c r="AO458" s="7" t="s">
        <v>1460</v>
      </c>
      <c r="AP458" s="26"/>
      <c r="AQ458" s="26"/>
      <c r="BN458" s="65" t="s">
        <v>1581</v>
      </c>
      <c r="BO458" s="62" t="s">
        <v>1211</v>
      </c>
      <c r="BT458"/>
      <c r="BU458"/>
      <c r="BV458"/>
      <c r="BW458" s="130" t="s">
        <v>1367</v>
      </c>
      <c r="BX458" s="142" t="s">
        <v>886</v>
      </c>
      <c r="CP458" s="129" t="s">
        <v>1350</v>
      </c>
      <c r="CQ458" s="141" t="str">
        <f t="shared" si="114"/>
        <v>08. Antracyt 7021</v>
      </c>
    </row>
    <row r="459" spans="1:95">
      <c r="A459" s="17"/>
      <c r="B459" s="18"/>
      <c r="C459" s="3"/>
      <c r="D459" s="3"/>
      <c r="E459" s="18"/>
      <c r="F459" s="3"/>
      <c r="G459" s="3"/>
      <c r="H459" s="17"/>
      <c r="I459" s="3"/>
      <c r="J459" s="3"/>
      <c r="K459" s="3"/>
      <c r="L459" s="3"/>
      <c r="M459" s="3"/>
      <c r="O459" s="17"/>
      <c r="P459" s="3"/>
      <c r="Q459" s="18"/>
      <c r="R459" s="3"/>
      <c r="S459" s="3"/>
      <c r="T459" s="17"/>
      <c r="U459" s="3"/>
      <c r="V459" s="3"/>
      <c r="W459" s="3"/>
      <c r="X459" s="3"/>
      <c r="Y459" s="26"/>
      <c r="Z459" s="27"/>
      <c r="AA459" s="26"/>
      <c r="AB459" s="28"/>
      <c r="AC459" s="26"/>
      <c r="AD459" s="26"/>
      <c r="AE459" s="27"/>
      <c r="AF459" s="26"/>
      <c r="AG459" s="26"/>
      <c r="AH459" s="26"/>
      <c r="AI459" s="26"/>
      <c r="AL459" s="107"/>
      <c r="AM459" s="293"/>
      <c r="AN459" s="62" t="s">
        <v>322</v>
      </c>
      <c r="AO459" s="7" t="s">
        <v>1460</v>
      </c>
      <c r="AP459" s="26"/>
      <c r="AQ459" s="26"/>
      <c r="BN459" s="63"/>
      <c r="BT459"/>
      <c r="BU459"/>
      <c r="BV459"/>
      <c r="BW459" s="130" t="s">
        <v>1367</v>
      </c>
      <c r="BX459" s="131" t="s">
        <v>885</v>
      </c>
      <c r="CP459" s="129" t="s">
        <v>1350</v>
      </c>
      <c r="CQ459" s="141" t="str">
        <f>CC16</f>
        <v>10. Brązowy 8019</v>
      </c>
    </row>
    <row r="460" spans="1:95">
      <c r="A460" s="17"/>
      <c r="B460" s="18"/>
      <c r="C460" s="3"/>
      <c r="D460" s="3"/>
      <c r="E460" s="18"/>
      <c r="F460" s="3"/>
      <c r="G460" s="3"/>
      <c r="H460" s="17"/>
      <c r="I460" s="3"/>
      <c r="J460" s="3"/>
      <c r="K460" s="3"/>
      <c r="L460" s="3"/>
      <c r="M460" s="3"/>
      <c r="O460" s="17"/>
      <c r="P460" s="3"/>
      <c r="Q460" s="18"/>
      <c r="R460" s="3"/>
      <c r="S460" s="3"/>
      <c r="T460" s="17"/>
      <c r="U460" s="3"/>
      <c r="V460" s="3"/>
      <c r="W460" s="3"/>
      <c r="X460" s="3"/>
      <c r="Y460" s="26"/>
      <c r="Z460" s="27"/>
      <c r="AA460" s="26"/>
      <c r="AB460" s="28"/>
      <c r="AC460" s="26"/>
      <c r="AD460" s="26"/>
      <c r="AE460" s="27"/>
      <c r="AF460" s="26"/>
      <c r="AG460" s="26"/>
      <c r="AH460" s="26"/>
      <c r="AI460" s="26"/>
      <c r="AL460" s="107" t="s">
        <v>1515</v>
      </c>
      <c r="AM460" s="293">
        <v>1</v>
      </c>
      <c r="AN460" s="62" t="s">
        <v>321</v>
      </c>
      <c r="AO460" s="7" t="s">
        <v>1460</v>
      </c>
      <c r="AP460" s="26"/>
      <c r="AQ460" s="26"/>
      <c r="BN460" s="63"/>
      <c r="BT460"/>
      <c r="BU460"/>
      <c r="BV460"/>
      <c r="BW460" s="130" t="s">
        <v>1367</v>
      </c>
      <c r="BX460" s="143" t="s">
        <v>1532</v>
      </c>
      <c r="CP460" s="129" t="s">
        <v>1350</v>
      </c>
      <c r="CQ460" s="141" t="str">
        <f>CC24</f>
        <v>12. Antracyt 7016</v>
      </c>
    </row>
    <row r="461" spans="1:95">
      <c r="A461" s="17"/>
      <c r="B461" s="18"/>
      <c r="C461" s="3"/>
      <c r="D461" s="3"/>
      <c r="E461" s="18"/>
      <c r="F461" s="3"/>
      <c r="G461" s="3"/>
      <c r="H461" s="17"/>
      <c r="I461" s="3"/>
      <c r="J461" s="3"/>
      <c r="K461" s="3"/>
      <c r="L461" s="3"/>
      <c r="M461" s="3"/>
      <c r="O461" s="17"/>
      <c r="P461" s="3"/>
      <c r="Q461" s="18"/>
      <c r="R461" s="3"/>
      <c r="S461" s="3"/>
      <c r="T461" s="17"/>
      <c r="U461" s="3"/>
      <c r="V461" s="3"/>
      <c r="W461" s="3"/>
      <c r="X461" s="3"/>
      <c r="Y461" s="26"/>
      <c r="Z461" s="27"/>
      <c r="AA461" s="26"/>
      <c r="AB461" s="28"/>
      <c r="AC461" s="26"/>
      <c r="AD461" s="26"/>
      <c r="AE461" s="27"/>
      <c r="AF461" s="26"/>
      <c r="AG461" s="26"/>
      <c r="AH461" s="26"/>
      <c r="AI461" s="26"/>
      <c r="AL461" s="107"/>
      <c r="AM461" s="293"/>
      <c r="AN461" s="62" t="s">
        <v>323</v>
      </c>
      <c r="AO461" s="7" t="s">
        <v>1460</v>
      </c>
      <c r="AP461" s="26"/>
      <c r="AQ461" s="26"/>
      <c r="BN461" s="63" t="s">
        <v>1582</v>
      </c>
      <c r="BT461"/>
      <c r="BU461"/>
      <c r="BV461"/>
      <c r="BW461" s="130" t="s">
        <v>1367</v>
      </c>
      <c r="BX461" s="143" t="s">
        <v>1533</v>
      </c>
      <c r="CP461" s="129"/>
      <c r="CQ461" s="129"/>
    </row>
    <row r="462" spans="1:95">
      <c r="A462" s="17"/>
      <c r="B462" s="18"/>
      <c r="C462" s="3"/>
      <c r="D462" s="3"/>
      <c r="E462" s="18"/>
      <c r="F462" s="3"/>
      <c r="G462" s="3"/>
      <c r="H462" s="17"/>
      <c r="I462" s="3"/>
      <c r="J462" s="3"/>
      <c r="K462" s="3"/>
      <c r="L462" s="3"/>
      <c r="M462" s="3"/>
      <c r="O462" s="17"/>
      <c r="P462" s="3"/>
      <c r="Q462" s="18"/>
      <c r="R462" s="3"/>
      <c r="S462" s="3"/>
      <c r="T462" s="17"/>
      <c r="U462" s="3"/>
      <c r="V462" s="3"/>
      <c r="W462" s="3"/>
      <c r="X462" s="3"/>
      <c r="Y462" s="26"/>
      <c r="Z462" s="27"/>
      <c r="AA462" s="26"/>
      <c r="AB462" s="28"/>
      <c r="AC462" s="26"/>
      <c r="AD462" s="26"/>
      <c r="AE462" s="27"/>
      <c r="AF462" s="26"/>
      <c r="AG462" s="26"/>
      <c r="AH462" s="26"/>
      <c r="AI462" s="26"/>
      <c r="AL462" s="107"/>
      <c r="AM462" s="293"/>
      <c r="AN462" s="62" t="s">
        <v>320</v>
      </c>
      <c r="AO462" s="7" t="s">
        <v>1461</v>
      </c>
      <c r="AP462" s="26"/>
      <c r="AQ462" s="26"/>
      <c r="BN462" s="63" t="s">
        <v>1582</v>
      </c>
      <c r="BO462" s="62" t="s">
        <v>178</v>
      </c>
      <c r="BT462"/>
      <c r="BU462"/>
      <c r="BV462"/>
      <c r="BW462" s="130" t="s">
        <v>1367</v>
      </c>
      <c r="BX462" s="178" t="s">
        <v>1349</v>
      </c>
      <c r="CP462" s="129" t="s">
        <v>1532</v>
      </c>
      <c r="CQ462" s="141" t="str">
        <f t="shared" ref="CQ462:CQ468" si="115">CC8</f>
        <v>02. Brązowy 8017</v>
      </c>
    </row>
    <row r="463" spans="1:95">
      <c r="A463" s="17"/>
      <c r="B463" s="18"/>
      <c r="C463" s="3"/>
      <c r="D463" s="3"/>
      <c r="E463" s="18"/>
      <c r="F463" s="3"/>
      <c r="G463" s="3"/>
      <c r="H463" s="17"/>
      <c r="I463" s="3"/>
      <c r="J463" s="3"/>
      <c r="K463" s="3"/>
      <c r="L463" s="3"/>
      <c r="M463" s="3"/>
      <c r="O463" s="17"/>
      <c r="P463" s="3"/>
      <c r="Q463" s="18"/>
      <c r="R463" s="3"/>
      <c r="S463" s="3"/>
      <c r="T463" s="17"/>
      <c r="U463" s="3"/>
      <c r="V463" s="3"/>
      <c r="W463" s="3"/>
      <c r="X463" s="3"/>
      <c r="Y463" s="26"/>
      <c r="Z463" s="27"/>
      <c r="AA463" s="26"/>
      <c r="AB463" s="28"/>
      <c r="AC463" s="26"/>
      <c r="AD463" s="26"/>
      <c r="AE463" s="27"/>
      <c r="AF463" s="26"/>
      <c r="AG463" s="26"/>
      <c r="AH463" s="26"/>
      <c r="AI463" s="26"/>
      <c r="AL463" s="107"/>
      <c r="AM463" s="293"/>
      <c r="AN463" s="62" t="s">
        <v>322</v>
      </c>
      <c r="AO463" s="7" t="s">
        <v>1461</v>
      </c>
      <c r="AP463" s="26"/>
      <c r="AQ463" s="26"/>
      <c r="BN463" s="63" t="s">
        <v>1582</v>
      </c>
      <c r="BO463" s="62" t="s">
        <v>177</v>
      </c>
      <c r="BT463"/>
      <c r="BU463"/>
      <c r="BV463"/>
      <c r="BW463" s="130" t="s">
        <v>1367</v>
      </c>
      <c r="BX463" s="178" t="s">
        <v>1350</v>
      </c>
      <c r="CP463" s="129" t="s">
        <v>1532</v>
      </c>
      <c r="CQ463" s="141" t="str">
        <f t="shared" si="115"/>
        <v>03. Grafitowy 7024</v>
      </c>
    </row>
    <row r="464" spans="1:95">
      <c r="A464" s="17"/>
      <c r="B464" s="18"/>
      <c r="C464" s="3"/>
      <c r="D464" s="3"/>
      <c r="E464" s="18"/>
      <c r="F464" s="3"/>
      <c r="G464" s="3"/>
      <c r="H464" s="17"/>
      <c r="I464" s="3"/>
      <c r="J464" s="3"/>
      <c r="K464" s="3"/>
      <c r="L464" s="3"/>
      <c r="M464" s="3"/>
      <c r="O464" s="17"/>
      <c r="P464" s="3"/>
      <c r="Q464" s="18"/>
      <c r="R464" s="3"/>
      <c r="S464" s="3"/>
      <c r="T464" s="17"/>
      <c r="U464" s="3"/>
      <c r="V464" s="3"/>
      <c r="W464" s="3"/>
      <c r="X464" s="3"/>
      <c r="Y464" s="26"/>
      <c r="Z464" s="27"/>
      <c r="AA464" s="26"/>
      <c r="AB464" s="28"/>
      <c r="AC464" s="26"/>
      <c r="AD464" s="26"/>
      <c r="AE464" s="27"/>
      <c r="AF464" s="26"/>
      <c r="AG464" s="26"/>
      <c r="AH464" s="26"/>
      <c r="AI464" s="26"/>
      <c r="AL464" s="294" t="s">
        <v>1524</v>
      </c>
      <c r="AM464" s="293">
        <v>14</v>
      </c>
      <c r="AN464" s="62" t="s">
        <v>321</v>
      </c>
      <c r="AO464" s="7" t="s">
        <v>1461</v>
      </c>
      <c r="AP464" s="26"/>
      <c r="AQ464" s="26"/>
      <c r="BN464" s="63" t="s">
        <v>1582</v>
      </c>
      <c r="BO464" s="62" t="s">
        <v>176</v>
      </c>
      <c r="BT464"/>
      <c r="BU464"/>
      <c r="BV464"/>
      <c r="CP464" s="129" t="s">
        <v>1532</v>
      </c>
      <c r="CQ464" s="141" t="str">
        <f t="shared" si="115"/>
        <v>04. Czerwony 3009</v>
      </c>
    </row>
    <row r="465" spans="1:98">
      <c r="A465" s="17"/>
      <c r="B465" s="18"/>
      <c r="C465" s="3"/>
      <c r="D465" s="3"/>
      <c r="E465" s="18"/>
      <c r="F465" s="3"/>
      <c r="G465" s="3"/>
      <c r="H465" s="17"/>
      <c r="I465" s="3"/>
      <c r="J465" s="3"/>
      <c r="K465" s="3"/>
      <c r="L465" s="3"/>
      <c r="M465" s="3"/>
      <c r="O465" s="17"/>
      <c r="P465" s="3"/>
      <c r="Q465" s="18"/>
      <c r="R465" s="3"/>
      <c r="S465" s="3"/>
      <c r="T465" s="17"/>
      <c r="U465" s="3"/>
      <c r="V465" s="3"/>
      <c r="W465" s="3"/>
      <c r="X465" s="3"/>
      <c r="Y465" s="26"/>
      <c r="Z465" s="27"/>
      <c r="AA465" s="26"/>
      <c r="AB465" s="28"/>
      <c r="AC465" s="26"/>
      <c r="AD465" s="26"/>
      <c r="AE465" s="27"/>
      <c r="AF465" s="26"/>
      <c r="AG465" s="26"/>
      <c r="AH465" s="26"/>
      <c r="AI465" s="26"/>
      <c r="AL465" s="107"/>
      <c r="AM465" s="293"/>
      <c r="AN465" s="62" t="s">
        <v>323</v>
      </c>
      <c r="AO465" s="7" t="s">
        <v>1461</v>
      </c>
      <c r="AP465" s="26"/>
      <c r="AQ465" s="26"/>
      <c r="BN465" s="63" t="s">
        <v>1582</v>
      </c>
      <c r="BO465" s="62" t="s">
        <v>175</v>
      </c>
      <c r="BT465"/>
      <c r="BU465"/>
      <c r="BV465"/>
      <c r="BW465" s="107" t="s">
        <v>1513</v>
      </c>
      <c r="BX465" s="295">
        <v>125</v>
      </c>
      <c r="CP465" s="129" t="s">
        <v>1532</v>
      </c>
      <c r="CQ465" s="141" t="str">
        <f t="shared" si="115"/>
        <v>05. Zielony 6020</v>
      </c>
    </row>
    <row r="466" spans="1:98">
      <c r="A466" s="17"/>
      <c r="B466" s="18"/>
      <c r="C466" s="3"/>
      <c r="D466" s="3"/>
      <c r="E466" s="18"/>
      <c r="F466" s="3"/>
      <c r="G466" s="3"/>
      <c r="H466" s="17"/>
      <c r="I466" s="3"/>
      <c r="J466" s="3"/>
      <c r="K466" s="3"/>
      <c r="L466" s="3"/>
      <c r="M466" s="3"/>
      <c r="O466" s="17"/>
      <c r="P466" s="3"/>
      <c r="Q466" s="18"/>
      <c r="R466" s="3"/>
      <c r="S466" s="3"/>
      <c r="T466" s="17"/>
      <c r="U466" s="3"/>
      <c r="V466" s="3"/>
      <c r="W466" s="3"/>
      <c r="X466" s="3"/>
      <c r="Y466" s="26"/>
      <c r="Z466" s="27"/>
      <c r="AA466" s="26"/>
      <c r="AB466" s="28"/>
      <c r="AC466" s="26"/>
      <c r="AD466" s="26"/>
      <c r="AE466" s="27"/>
      <c r="AF466" s="26"/>
      <c r="AG466" s="26"/>
      <c r="AH466" s="26"/>
      <c r="AI466" s="26"/>
      <c r="AN466" s="62" t="s">
        <v>320</v>
      </c>
      <c r="AO466" s="7" t="s">
        <v>1462</v>
      </c>
      <c r="AP466" s="26"/>
      <c r="AQ466" s="26"/>
      <c r="BN466" s="63" t="s">
        <v>1582</v>
      </c>
      <c r="BO466" s="62" t="s">
        <v>174</v>
      </c>
      <c r="BT466"/>
      <c r="BU466"/>
      <c r="BV466"/>
      <c r="BW466" s="107" t="s">
        <v>1513</v>
      </c>
      <c r="BX466" s="293">
        <v>150</v>
      </c>
      <c r="CP466" s="129" t="s">
        <v>1532</v>
      </c>
      <c r="CQ466" s="141" t="str">
        <f t="shared" si="115"/>
        <v>06. Czarny 9005</v>
      </c>
    </row>
    <row r="467" spans="1:98">
      <c r="A467" s="17"/>
      <c r="B467" s="18"/>
      <c r="C467" s="3"/>
      <c r="D467" s="3"/>
      <c r="E467" s="18"/>
      <c r="F467" s="3"/>
      <c r="G467" s="3"/>
      <c r="H467" s="17"/>
      <c r="I467" s="3"/>
      <c r="J467" s="3"/>
      <c r="K467" s="3"/>
      <c r="L467" s="3"/>
      <c r="M467" s="3"/>
      <c r="O467" s="17"/>
      <c r="P467" s="3"/>
      <c r="Q467" s="18"/>
      <c r="R467" s="3"/>
      <c r="S467" s="3"/>
      <c r="T467" s="17"/>
      <c r="U467" s="3"/>
      <c r="V467" s="3"/>
      <c r="W467" s="3"/>
      <c r="X467" s="3"/>
      <c r="Y467" s="26"/>
      <c r="Z467" s="27"/>
      <c r="AA467" s="26"/>
      <c r="AB467" s="28"/>
      <c r="AC467" s="26"/>
      <c r="AD467" s="26"/>
      <c r="AE467" s="27"/>
      <c r="AF467" s="26"/>
      <c r="AG467" s="26"/>
      <c r="AH467" s="26"/>
      <c r="AI467" s="26"/>
      <c r="AL467" s="107" t="s">
        <v>1520</v>
      </c>
      <c r="AM467" s="293" t="s">
        <v>1530</v>
      </c>
      <c r="AN467" s="62" t="s">
        <v>322</v>
      </c>
      <c r="AO467" s="7" t="s">
        <v>1462</v>
      </c>
      <c r="AP467" s="26"/>
      <c r="AQ467" s="26"/>
      <c r="BN467" s="63"/>
      <c r="BT467"/>
      <c r="BU467"/>
      <c r="BV467"/>
      <c r="BW467" s="107"/>
      <c r="BX467" s="293"/>
      <c r="CP467" s="129" t="s">
        <v>1532</v>
      </c>
      <c r="CQ467" s="141" t="str">
        <f t="shared" si="115"/>
        <v>07. Ceglasty 8004</v>
      </c>
    </row>
    <row r="468" spans="1:98">
      <c r="A468" s="17"/>
      <c r="B468" s="18"/>
      <c r="C468" s="3"/>
      <c r="D468" s="3"/>
      <c r="E468" s="18"/>
      <c r="F468" s="3"/>
      <c r="G468" s="3"/>
      <c r="H468" s="17"/>
      <c r="I468" s="3"/>
      <c r="J468" s="3"/>
      <c r="K468" s="3"/>
      <c r="L468" s="3"/>
      <c r="M468" s="3"/>
      <c r="O468" s="17"/>
      <c r="P468" s="3"/>
      <c r="Q468" s="18"/>
      <c r="R468" s="3"/>
      <c r="S468" s="3"/>
      <c r="T468" s="17"/>
      <c r="U468" s="3"/>
      <c r="V468" s="3"/>
      <c r="W468" s="3"/>
      <c r="X468" s="3"/>
      <c r="Y468" s="26"/>
      <c r="Z468" s="27"/>
      <c r="AA468" s="26"/>
      <c r="AB468" s="28"/>
      <c r="AC468" s="26"/>
      <c r="AD468" s="26"/>
      <c r="AE468" s="27"/>
      <c r="AF468" s="26"/>
      <c r="AG468" s="26"/>
      <c r="AH468" s="26"/>
      <c r="AI468" s="26"/>
      <c r="AL468" s="62"/>
      <c r="AM468" s="62"/>
      <c r="AN468" s="62" t="s">
        <v>321</v>
      </c>
      <c r="AO468" s="7" t="s">
        <v>1462</v>
      </c>
      <c r="AP468" s="26"/>
      <c r="AQ468" s="26"/>
      <c r="BN468" s="63" t="s">
        <v>1583</v>
      </c>
      <c r="BT468"/>
      <c r="BU468"/>
      <c r="BV468"/>
      <c r="BW468" s="107"/>
      <c r="BX468" s="293"/>
      <c r="CP468" s="129" t="s">
        <v>1532</v>
      </c>
      <c r="CQ468" s="141" t="str">
        <f t="shared" si="115"/>
        <v>08. Antracyt 7021</v>
      </c>
    </row>
    <row r="469" spans="1:98">
      <c r="A469" s="17"/>
      <c r="B469" s="18"/>
      <c r="C469" s="3"/>
      <c r="D469" s="3"/>
      <c r="E469" s="18"/>
      <c r="F469" s="3"/>
      <c r="G469" s="3"/>
      <c r="H469" s="17"/>
      <c r="I469" s="3"/>
      <c r="J469" s="3"/>
      <c r="K469" s="3"/>
      <c r="L469" s="3"/>
      <c r="M469" s="3"/>
      <c r="O469" s="17"/>
      <c r="P469" s="3"/>
      <c r="Q469" s="18"/>
      <c r="R469" s="3"/>
      <c r="S469" s="3"/>
      <c r="T469" s="17"/>
      <c r="U469" s="3"/>
      <c r="V469" s="3"/>
      <c r="W469" s="3"/>
      <c r="X469" s="3"/>
      <c r="Y469" s="26"/>
      <c r="Z469" s="27"/>
      <c r="AA469" s="26"/>
      <c r="AB469" s="28"/>
      <c r="AC469" s="26"/>
      <c r="AD469" s="26"/>
      <c r="AE469" s="27"/>
      <c r="AF469" s="26"/>
      <c r="AG469" s="26"/>
      <c r="AH469" s="26"/>
      <c r="AI469" s="26"/>
      <c r="AL469" s="62" t="s">
        <v>1598</v>
      </c>
      <c r="AM469" s="7" t="s">
        <v>307</v>
      </c>
      <c r="AN469" s="62" t="s">
        <v>323</v>
      </c>
      <c r="AO469" s="7" t="s">
        <v>1462</v>
      </c>
      <c r="AP469" s="26"/>
      <c r="AQ469" s="26"/>
      <c r="BN469" s="63" t="s">
        <v>1583</v>
      </c>
      <c r="BO469" s="62" t="s">
        <v>975</v>
      </c>
      <c r="BT469"/>
      <c r="BU469"/>
      <c r="BV469"/>
      <c r="BW469" s="107" t="s">
        <v>1514</v>
      </c>
      <c r="BX469" s="293">
        <v>125</v>
      </c>
      <c r="CP469" s="129" t="s">
        <v>1532</v>
      </c>
      <c r="CQ469" s="141" t="str">
        <f>CC16</f>
        <v>10. Brązowy 8019</v>
      </c>
    </row>
    <row r="470" spans="1:98">
      <c r="A470" s="17"/>
      <c r="B470" s="18"/>
      <c r="C470" s="3"/>
      <c r="D470" s="3"/>
      <c r="E470" s="18"/>
      <c r="F470" s="3"/>
      <c r="G470" s="3"/>
      <c r="H470" s="17"/>
      <c r="I470" s="3"/>
      <c r="J470" s="3"/>
      <c r="K470" s="3"/>
      <c r="L470" s="3"/>
      <c r="M470" s="3"/>
      <c r="O470" s="17"/>
      <c r="P470" s="3"/>
      <c r="Q470" s="18"/>
      <c r="R470" s="3"/>
      <c r="S470" s="3"/>
      <c r="T470" s="17"/>
      <c r="U470" s="3"/>
      <c r="V470" s="3"/>
      <c r="W470" s="3"/>
      <c r="X470" s="3"/>
      <c r="Y470" s="26"/>
      <c r="Z470" s="27"/>
      <c r="AA470" s="26"/>
      <c r="AB470" s="28"/>
      <c r="AC470" s="26"/>
      <c r="AD470" s="26"/>
      <c r="AE470" s="27"/>
      <c r="AF470" s="26"/>
      <c r="AG470" s="26"/>
      <c r="AH470" s="26"/>
      <c r="AI470" s="26"/>
      <c r="AL470" s="62" t="s">
        <v>1599</v>
      </c>
      <c r="AM470" s="7" t="s">
        <v>307</v>
      </c>
      <c r="AN470" s="62" t="s">
        <v>320</v>
      </c>
      <c r="AO470" s="7" t="s">
        <v>1463</v>
      </c>
      <c r="AP470" s="26"/>
      <c r="AQ470" s="26"/>
      <c r="BN470" s="63" t="s">
        <v>1583</v>
      </c>
      <c r="BO470" s="62" t="s">
        <v>976</v>
      </c>
      <c r="BT470"/>
      <c r="BU470"/>
      <c r="BV470"/>
      <c r="BW470" s="107" t="s">
        <v>1514</v>
      </c>
      <c r="BX470" s="293">
        <v>150</v>
      </c>
      <c r="CP470" s="129" t="s">
        <v>1532</v>
      </c>
      <c r="CQ470" s="141" t="str">
        <f>CC24</f>
        <v>12. Antracyt 7016</v>
      </c>
    </row>
    <row r="471" spans="1:98">
      <c r="A471" s="17"/>
      <c r="B471" s="18"/>
      <c r="C471" s="3"/>
      <c r="D471" s="3"/>
      <c r="E471" s="18"/>
      <c r="F471" s="3"/>
      <c r="G471" s="3"/>
      <c r="H471" s="17"/>
      <c r="I471" s="3"/>
      <c r="J471" s="3"/>
      <c r="K471" s="3"/>
      <c r="L471" s="3"/>
      <c r="M471" s="3"/>
      <c r="O471" s="17"/>
      <c r="P471" s="3"/>
      <c r="Q471" s="18"/>
      <c r="R471" s="3"/>
      <c r="S471" s="3"/>
      <c r="T471" s="17"/>
      <c r="U471" s="3"/>
      <c r="V471" s="3"/>
      <c r="W471" s="3"/>
      <c r="X471" s="3"/>
      <c r="Y471" s="26"/>
      <c r="Z471" s="27"/>
      <c r="AA471" s="26"/>
      <c r="AB471" s="28"/>
      <c r="AC471" s="26"/>
      <c r="AD471" s="26"/>
      <c r="AE471" s="27"/>
      <c r="AF471" s="26"/>
      <c r="AG471" s="26"/>
      <c r="AH471" s="26"/>
      <c r="AI471" s="26"/>
      <c r="AL471" s="62"/>
      <c r="AM471" s="62"/>
      <c r="AN471" s="62" t="s">
        <v>322</v>
      </c>
      <c r="AO471" s="7" t="s">
        <v>1463</v>
      </c>
      <c r="AP471" s="26"/>
      <c r="AQ471" s="26"/>
      <c r="BN471" s="63" t="s">
        <v>1583</v>
      </c>
      <c r="BO471" s="62" t="s">
        <v>977</v>
      </c>
      <c r="BT471"/>
      <c r="BU471"/>
      <c r="BV471"/>
      <c r="BW471" s="107"/>
      <c r="BX471" s="293"/>
      <c r="CP471" s="129"/>
      <c r="CQ471" s="129"/>
    </row>
    <row r="472" spans="1:98">
      <c r="A472" s="17"/>
      <c r="B472" s="18"/>
      <c r="C472" s="3"/>
      <c r="D472" s="3"/>
      <c r="E472" s="18"/>
      <c r="F472" s="3"/>
      <c r="G472" s="3"/>
      <c r="H472" s="17"/>
      <c r="I472" s="3"/>
      <c r="J472" s="3"/>
      <c r="K472" s="3"/>
      <c r="L472" s="3"/>
      <c r="M472" s="3"/>
      <c r="O472" s="17"/>
      <c r="P472" s="3"/>
      <c r="Q472" s="18"/>
      <c r="R472" s="3"/>
      <c r="S472" s="3"/>
      <c r="T472" s="17"/>
      <c r="U472" s="3"/>
      <c r="V472" s="3"/>
      <c r="W472" s="3"/>
      <c r="X472" s="3"/>
      <c r="Y472" s="26"/>
      <c r="Z472" s="27"/>
      <c r="AA472" s="26"/>
      <c r="AB472" s="28"/>
      <c r="AC472" s="26"/>
      <c r="AD472" s="26"/>
      <c r="AE472" s="27"/>
      <c r="AF472" s="26"/>
      <c r="AG472" s="26"/>
      <c r="AH472" s="26"/>
      <c r="AI472" s="26"/>
      <c r="AL472" s="62"/>
      <c r="AM472" s="62"/>
      <c r="AN472" s="62" t="s">
        <v>321</v>
      </c>
      <c r="AO472" s="7" t="s">
        <v>1463</v>
      </c>
      <c r="AP472" s="26"/>
      <c r="AQ472" s="26"/>
      <c r="BN472" s="63" t="s">
        <v>1583</v>
      </c>
      <c r="BO472" s="62" t="s">
        <v>978</v>
      </c>
      <c r="BT472"/>
      <c r="BU472"/>
      <c r="BV472"/>
      <c r="BW472" s="107"/>
      <c r="BX472" s="293"/>
      <c r="CP472" s="129" t="s">
        <v>1533</v>
      </c>
      <c r="CQ472" s="141" t="str">
        <f t="shared" ref="CQ472:CQ478" si="116">CC8</f>
        <v>02. Brązowy 8017</v>
      </c>
    </row>
    <row r="473" spans="1:98">
      <c r="A473" s="17"/>
      <c r="B473" s="18"/>
      <c r="C473" s="3"/>
      <c r="D473" s="3"/>
      <c r="E473" s="18"/>
      <c r="F473" s="3"/>
      <c r="G473" s="3"/>
      <c r="H473" s="17"/>
      <c r="I473" s="3"/>
      <c r="J473" s="3"/>
      <c r="K473" s="3"/>
      <c r="L473" s="3"/>
      <c r="M473" s="3"/>
      <c r="O473" s="17"/>
      <c r="P473" s="3"/>
      <c r="Q473" s="18"/>
      <c r="R473" s="3"/>
      <c r="S473" s="3"/>
      <c r="T473" s="17"/>
      <c r="U473" s="3"/>
      <c r="V473" s="3"/>
      <c r="W473" s="3"/>
      <c r="X473" s="3"/>
      <c r="Y473" s="26"/>
      <c r="Z473" s="27"/>
      <c r="AA473" s="26"/>
      <c r="AB473" s="28"/>
      <c r="AC473" s="26"/>
      <c r="AD473" s="26"/>
      <c r="AE473" s="27"/>
      <c r="AF473" s="26"/>
      <c r="AG473" s="26"/>
      <c r="AH473" s="26"/>
      <c r="AI473" s="26"/>
      <c r="AL473" s="62"/>
      <c r="AM473" s="62"/>
      <c r="AN473" s="62" t="s">
        <v>323</v>
      </c>
      <c r="AO473" s="7" t="s">
        <v>1463</v>
      </c>
      <c r="AP473" s="26"/>
      <c r="AQ473" s="26"/>
      <c r="BN473" s="63" t="s">
        <v>1583</v>
      </c>
      <c r="BO473" s="62" t="s">
        <v>979</v>
      </c>
      <c r="BT473"/>
      <c r="BU473"/>
      <c r="BV473"/>
      <c r="BW473" s="107"/>
      <c r="BX473" s="293"/>
      <c r="CP473" s="129" t="s">
        <v>1533</v>
      </c>
      <c r="CQ473" s="141" t="str">
        <f t="shared" si="116"/>
        <v>03. Grafitowy 7024</v>
      </c>
    </row>
    <row r="474" spans="1:98">
      <c r="A474" s="17"/>
      <c r="B474" s="18"/>
      <c r="C474" s="3"/>
      <c r="D474" s="3"/>
      <c r="E474" s="18"/>
      <c r="F474" s="3"/>
      <c r="G474" s="3"/>
      <c r="H474" s="17"/>
      <c r="I474" s="3"/>
      <c r="J474" s="3"/>
      <c r="K474" s="3"/>
      <c r="L474" s="3"/>
      <c r="M474" s="3"/>
      <c r="O474" s="17"/>
      <c r="P474" s="3"/>
      <c r="Q474" s="18"/>
      <c r="R474" s="3"/>
      <c r="S474" s="3"/>
      <c r="T474" s="17"/>
      <c r="U474" s="3"/>
      <c r="V474" s="3"/>
      <c r="W474" s="3"/>
      <c r="X474" s="3"/>
      <c r="Y474" s="26"/>
      <c r="Z474" s="27"/>
      <c r="AA474" s="26"/>
      <c r="AB474" s="28"/>
      <c r="AC474" s="26"/>
      <c r="AD474" s="26"/>
      <c r="AE474" s="27"/>
      <c r="AF474" s="26"/>
      <c r="AG474" s="26"/>
      <c r="AH474" s="26"/>
      <c r="AI474" s="26"/>
      <c r="AL474" s="62"/>
      <c r="AM474" s="62"/>
      <c r="AN474" s="62" t="s">
        <v>320</v>
      </c>
      <c r="AO474" s="7" t="s">
        <v>1464</v>
      </c>
      <c r="AP474" s="26"/>
      <c r="AQ474" s="26"/>
      <c r="BN474" s="63" t="s">
        <v>1583</v>
      </c>
      <c r="BO474" s="62" t="s">
        <v>980</v>
      </c>
      <c r="BT474"/>
      <c r="BU474"/>
      <c r="BV474"/>
      <c r="BW474" s="107" t="s">
        <v>1515</v>
      </c>
      <c r="BX474" s="293">
        <v>125</v>
      </c>
      <c r="CP474" s="129" t="s">
        <v>1533</v>
      </c>
      <c r="CQ474" s="141" t="str">
        <f t="shared" si="116"/>
        <v>04. Czerwony 3009</v>
      </c>
    </row>
    <row r="475" spans="1:98">
      <c r="A475" s="17"/>
      <c r="B475" s="18"/>
      <c r="C475" s="3"/>
      <c r="D475" s="3"/>
      <c r="E475" s="18"/>
      <c r="F475" s="3"/>
      <c r="G475" s="3"/>
      <c r="H475" s="17"/>
      <c r="I475" s="3"/>
      <c r="J475" s="3"/>
      <c r="K475" s="3"/>
      <c r="L475" s="3"/>
      <c r="M475" s="3"/>
      <c r="O475" s="17"/>
      <c r="P475" s="3"/>
      <c r="Q475" s="18"/>
      <c r="R475" s="3"/>
      <c r="S475" s="3"/>
      <c r="T475" s="17"/>
      <c r="U475" s="3"/>
      <c r="V475" s="3"/>
      <c r="W475" s="3"/>
      <c r="X475" s="3"/>
      <c r="Y475" s="26"/>
      <c r="Z475" s="27"/>
      <c r="AA475" s="26"/>
      <c r="AB475" s="28"/>
      <c r="AC475" s="26"/>
      <c r="AD475" s="26"/>
      <c r="AE475" s="27"/>
      <c r="AF475" s="26"/>
      <c r="AG475" s="26"/>
      <c r="AH475" s="26"/>
      <c r="AI475" s="26"/>
      <c r="AL475" s="62"/>
      <c r="AM475" s="62"/>
      <c r="AN475" s="62" t="s">
        <v>322</v>
      </c>
      <c r="AO475" s="7" t="s">
        <v>1464</v>
      </c>
      <c r="AP475" s="26"/>
      <c r="AQ475" s="26"/>
      <c r="BN475" s="63"/>
      <c r="BT475"/>
      <c r="BU475"/>
      <c r="BV475"/>
      <c r="BW475" s="107" t="s">
        <v>1515</v>
      </c>
      <c r="BX475" s="293">
        <v>150</v>
      </c>
      <c r="CP475" s="129" t="s">
        <v>1533</v>
      </c>
      <c r="CQ475" s="141" t="str">
        <f t="shared" si="116"/>
        <v>05. Zielony 6020</v>
      </c>
    </row>
    <row r="476" spans="1:98">
      <c r="A476" s="17"/>
      <c r="B476" s="18"/>
      <c r="C476" s="3"/>
      <c r="D476" s="3"/>
      <c r="E476" s="18"/>
      <c r="F476" s="3"/>
      <c r="G476" s="3"/>
      <c r="H476" s="17"/>
      <c r="I476" s="3"/>
      <c r="J476" s="3"/>
      <c r="K476" s="3"/>
      <c r="L476" s="3"/>
      <c r="M476" s="3"/>
      <c r="O476" s="17"/>
      <c r="P476" s="3"/>
      <c r="Q476" s="18"/>
      <c r="R476" s="3"/>
      <c r="S476" s="3"/>
      <c r="T476" s="17"/>
      <c r="U476" s="3"/>
      <c r="V476" s="3"/>
      <c r="W476" s="3"/>
      <c r="X476" s="3"/>
      <c r="Y476" s="26"/>
      <c r="Z476" s="27"/>
      <c r="AA476" s="26"/>
      <c r="AB476" s="28"/>
      <c r="AC476" s="26"/>
      <c r="AD476" s="26"/>
      <c r="AE476" s="27"/>
      <c r="AF476" s="26"/>
      <c r="AG476" s="26"/>
      <c r="AH476" s="26"/>
      <c r="AI476" s="26"/>
      <c r="AN476" s="62" t="s">
        <v>321</v>
      </c>
      <c r="AO476" s="7" t="s">
        <v>1464</v>
      </c>
      <c r="AP476" s="26"/>
      <c r="AQ476" s="26"/>
      <c r="BN476" s="63"/>
      <c r="BT476"/>
      <c r="BU476"/>
      <c r="BV476"/>
      <c r="CP476" s="129" t="s">
        <v>1533</v>
      </c>
      <c r="CQ476" s="141" t="str">
        <f t="shared" si="116"/>
        <v>06. Czarny 9005</v>
      </c>
    </row>
    <row r="477" spans="1:98">
      <c r="A477" s="17"/>
      <c r="B477" s="18"/>
      <c r="C477" s="3"/>
      <c r="D477" s="3"/>
      <c r="E477" s="18"/>
      <c r="F477" s="3"/>
      <c r="G477" s="3"/>
      <c r="H477" s="17"/>
      <c r="I477" s="3"/>
      <c r="J477" s="3"/>
      <c r="K477" s="3"/>
      <c r="L477" s="3"/>
      <c r="M477" s="3"/>
      <c r="O477" s="17"/>
      <c r="P477" s="3"/>
      <c r="Q477" s="18"/>
      <c r="R477" s="3"/>
      <c r="S477" s="3"/>
      <c r="T477" s="17"/>
      <c r="U477" s="3"/>
      <c r="V477" s="3"/>
      <c r="W477" s="3"/>
      <c r="X477" s="3"/>
      <c r="Y477" s="26"/>
      <c r="Z477" s="27"/>
      <c r="AA477" s="26"/>
      <c r="AB477" s="28"/>
      <c r="AC477" s="26"/>
      <c r="AD477" s="26"/>
      <c r="AE477" s="27"/>
      <c r="AF477" s="26"/>
      <c r="AG477" s="26"/>
      <c r="AH477" s="26"/>
      <c r="AI477" s="26"/>
      <c r="AN477" s="62" t="s">
        <v>323</v>
      </c>
      <c r="AO477" s="7" t="s">
        <v>1464</v>
      </c>
      <c r="AP477" s="26"/>
      <c r="AQ477" s="26"/>
      <c r="BN477" s="63" t="s">
        <v>1584</v>
      </c>
      <c r="BT477"/>
      <c r="BU477"/>
      <c r="BV477"/>
      <c r="BW477" s="294" t="s">
        <v>1524</v>
      </c>
      <c r="BX477" s="293" t="s">
        <v>1518</v>
      </c>
      <c r="CP477" s="129" t="s">
        <v>1533</v>
      </c>
      <c r="CQ477" s="141" t="str">
        <f t="shared" si="116"/>
        <v>07. Ceglasty 8004</v>
      </c>
    </row>
    <row r="478" spans="1:98">
      <c r="A478" s="17"/>
      <c r="B478" s="18"/>
      <c r="C478" s="3"/>
      <c r="D478" s="3"/>
      <c r="E478" s="18"/>
      <c r="F478" s="3"/>
      <c r="G478" s="3"/>
      <c r="H478" s="17"/>
      <c r="I478" s="3"/>
      <c r="J478" s="3"/>
      <c r="K478" s="3"/>
      <c r="L478" s="3"/>
      <c r="M478" s="3"/>
      <c r="O478" s="17"/>
      <c r="P478" s="3"/>
      <c r="Q478" s="18"/>
      <c r="R478" s="3"/>
      <c r="S478" s="3"/>
      <c r="T478" s="17"/>
      <c r="U478" s="3"/>
      <c r="V478" s="3"/>
      <c r="W478" s="3"/>
      <c r="X478" s="3"/>
      <c r="Y478" s="26"/>
      <c r="Z478" s="27"/>
      <c r="AA478" s="26"/>
      <c r="AB478" s="28"/>
      <c r="AC478" s="26"/>
      <c r="AD478" s="26"/>
      <c r="AE478" s="27"/>
      <c r="AF478" s="26"/>
      <c r="AG478" s="26"/>
      <c r="AH478" s="26"/>
      <c r="AI478" s="26"/>
      <c r="AN478" s="62" t="s">
        <v>320</v>
      </c>
      <c r="AO478" s="7" t="s">
        <v>1465</v>
      </c>
      <c r="AP478" s="26"/>
      <c r="AQ478" s="26"/>
      <c r="BN478" s="63" t="s">
        <v>1584</v>
      </c>
      <c r="BO478" s="62" t="s">
        <v>1351</v>
      </c>
      <c r="BT478"/>
      <c r="BU478"/>
      <c r="BV478"/>
      <c r="BW478" s="294" t="s">
        <v>1524</v>
      </c>
      <c r="BX478" s="293" t="s">
        <v>1519</v>
      </c>
      <c r="CP478" s="129" t="s">
        <v>1533</v>
      </c>
      <c r="CQ478" s="141" t="str">
        <f t="shared" si="116"/>
        <v>08. Antracyt 7021</v>
      </c>
    </row>
    <row r="479" spans="1:98">
      <c r="A479" s="17"/>
      <c r="B479" s="18"/>
      <c r="C479" s="3"/>
      <c r="D479" s="3"/>
      <c r="E479" s="18"/>
      <c r="F479" s="3"/>
      <c r="G479" s="3"/>
      <c r="H479" s="17"/>
      <c r="I479" s="3"/>
      <c r="J479" s="3"/>
      <c r="K479" s="3"/>
      <c r="L479" s="3"/>
      <c r="M479" s="3"/>
      <c r="O479" s="17"/>
      <c r="P479" s="3"/>
      <c r="Q479" s="18"/>
      <c r="R479" s="3"/>
      <c r="S479" s="3"/>
      <c r="T479" s="17"/>
      <c r="U479" s="3"/>
      <c r="V479" s="3"/>
      <c r="W479" s="3"/>
      <c r="X479" s="3"/>
      <c r="Y479" s="26"/>
      <c r="Z479" s="27"/>
      <c r="AA479" s="26"/>
      <c r="AB479" s="28"/>
      <c r="AC479" s="26"/>
      <c r="AD479" s="26"/>
      <c r="AE479" s="27"/>
      <c r="AF479" s="26"/>
      <c r="AG479" s="26"/>
      <c r="AH479" s="26"/>
      <c r="AI479" s="26"/>
      <c r="AN479" s="62" t="s">
        <v>322</v>
      </c>
      <c r="AO479" s="7" t="s">
        <v>1465</v>
      </c>
      <c r="AP479" s="26"/>
      <c r="AQ479" s="26"/>
      <c r="BN479" s="63" t="s">
        <v>1584</v>
      </c>
      <c r="BO479" s="62" t="s">
        <v>180</v>
      </c>
      <c r="BT479"/>
      <c r="BU479"/>
      <c r="BV479"/>
      <c r="BW479" s="107"/>
      <c r="BX479" s="293"/>
      <c r="CP479" s="129" t="s">
        <v>1533</v>
      </c>
      <c r="CQ479" s="141" t="str">
        <f>CC16</f>
        <v>10. Brązowy 8019</v>
      </c>
    </row>
    <row r="480" spans="1:98">
      <c r="A480" s="17"/>
      <c r="B480" s="18"/>
      <c r="C480" s="3"/>
      <c r="D480" s="3"/>
      <c r="E480" s="18"/>
      <c r="F480" s="3"/>
      <c r="G480" s="3"/>
      <c r="H480" s="17"/>
      <c r="I480" s="3"/>
      <c r="J480" s="3"/>
      <c r="K480" s="3"/>
      <c r="L480" s="3"/>
      <c r="M480" s="3"/>
      <c r="O480" s="17"/>
      <c r="P480" s="3"/>
      <c r="Q480" s="18"/>
      <c r="R480" s="3"/>
      <c r="S480" s="3"/>
      <c r="T480" s="17"/>
      <c r="U480" s="3"/>
      <c r="V480" s="3"/>
      <c r="W480" s="3"/>
      <c r="X480" s="3"/>
      <c r="Y480" s="26"/>
      <c r="Z480" s="27"/>
      <c r="AA480" s="26"/>
      <c r="AB480" s="28"/>
      <c r="AC480" s="26"/>
      <c r="AD480" s="26"/>
      <c r="AE480" s="27"/>
      <c r="AF480" s="26"/>
      <c r="AG480" s="26"/>
      <c r="AH480" s="26"/>
      <c r="AI480" s="26"/>
      <c r="AN480" s="62" t="s">
        <v>321</v>
      </c>
      <c r="AO480" s="7" t="s">
        <v>1465</v>
      </c>
      <c r="AP480" s="26"/>
      <c r="AQ480" s="26"/>
      <c r="BN480" s="63" t="s">
        <v>1584</v>
      </c>
      <c r="BO480" s="62" t="s">
        <v>179</v>
      </c>
      <c r="BT480"/>
      <c r="BU480"/>
      <c r="BV480"/>
      <c r="BW480" s="107" t="s">
        <v>1520</v>
      </c>
      <c r="BX480" s="293" t="s">
        <v>1530</v>
      </c>
      <c r="CP480" s="129" t="s">
        <v>1533</v>
      </c>
      <c r="CQ480" s="141" t="str">
        <f>CC24</f>
        <v>12. Antracyt 7016</v>
      </c>
      <c r="CS480" s="93"/>
      <c r="CT480" s="91"/>
    </row>
    <row r="481" spans="1:95">
      <c r="A481" s="17"/>
      <c r="B481" s="18"/>
      <c r="C481" s="3"/>
      <c r="D481" s="3"/>
      <c r="E481" s="18"/>
      <c r="F481" s="3"/>
      <c r="G481" s="3"/>
      <c r="H481" s="17"/>
      <c r="I481" s="3"/>
      <c r="J481" s="3"/>
      <c r="K481" s="3"/>
      <c r="L481" s="3"/>
      <c r="M481" s="3"/>
      <c r="O481" s="17"/>
      <c r="P481" s="3"/>
      <c r="Q481" s="18"/>
      <c r="R481" s="3"/>
      <c r="S481" s="3"/>
      <c r="T481" s="17"/>
      <c r="U481" s="3"/>
      <c r="V481" s="3"/>
      <c r="W481" s="3"/>
      <c r="X481" s="3"/>
      <c r="Y481" s="26"/>
      <c r="Z481" s="27"/>
      <c r="AA481" s="26"/>
      <c r="AB481" s="28"/>
      <c r="AC481" s="26"/>
      <c r="AD481" s="26"/>
      <c r="AE481" s="27"/>
      <c r="AF481" s="26"/>
      <c r="AG481" s="26"/>
      <c r="AH481" s="26"/>
      <c r="AI481" s="26"/>
      <c r="AN481" s="62" t="s">
        <v>323</v>
      </c>
      <c r="AO481" s="7" t="s">
        <v>1465</v>
      </c>
      <c r="AP481" s="26"/>
      <c r="AQ481" s="26"/>
      <c r="BN481" s="63" t="s">
        <v>1584</v>
      </c>
      <c r="BO481" s="62" t="s">
        <v>810</v>
      </c>
      <c r="BT481"/>
      <c r="BU481"/>
      <c r="BV481"/>
      <c r="BW481" s="107"/>
      <c r="BX481" s="293"/>
      <c r="CP481" s="129"/>
      <c r="CQ481" s="141"/>
    </row>
    <row r="482" spans="1:95">
      <c r="A482" s="17"/>
      <c r="B482" s="18"/>
      <c r="C482" s="3"/>
      <c r="D482" s="3"/>
      <c r="E482" s="18"/>
      <c r="F482" s="3"/>
      <c r="G482" s="3"/>
      <c r="H482" s="17"/>
      <c r="I482" s="3"/>
      <c r="J482" s="3"/>
      <c r="K482" s="3"/>
      <c r="L482" s="3"/>
      <c r="M482" s="3"/>
      <c r="O482" s="17"/>
      <c r="P482" s="3"/>
      <c r="Q482" s="18"/>
      <c r="R482" s="3"/>
      <c r="S482" s="3"/>
      <c r="T482" s="17"/>
      <c r="U482" s="3"/>
      <c r="V482" s="3"/>
      <c r="W482" s="3"/>
      <c r="X482" s="3"/>
      <c r="Y482" s="26"/>
      <c r="Z482" s="27"/>
      <c r="AA482" s="26"/>
      <c r="AB482" s="28"/>
      <c r="AC482" s="26"/>
      <c r="AD482" s="26"/>
      <c r="AE482" s="27"/>
      <c r="AF482" s="26"/>
      <c r="AG482" s="26"/>
      <c r="AH482" s="26"/>
      <c r="AI482" s="26"/>
      <c r="AN482" s="62" t="s">
        <v>320</v>
      </c>
      <c r="AO482" s="7" t="s">
        <v>1466</v>
      </c>
      <c r="AP482" s="26"/>
      <c r="AQ482" s="26"/>
      <c r="BN482" s="63" t="s">
        <v>1584</v>
      </c>
      <c r="BO482" s="62" t="s">
        <v>811</v>
      </c>
      <c r="BW482" s="62" t="s">
        <v>1598</v>
      </c>
      <c r="BX482" s="62" t="s">
        <v>307</v>
      </c>
      <c r="CP482" s="143" t="s">
        <v>918</v>
      </c>
      <c r="CQ482" s="143" t="str">
        <f t="shared" ref="CQ482:CQ489" si="117">CC7</f>
        <v>01. Szary 7046</v>
      </c>
    </row>
    <row r="483" spans="1:95">
      <c r="A483" s="17"/>
      <c r="B483" s="18"/>
      <c r="C483" s="3"/>
      <c r="D483" s="3"/>
      <c r="E483" s="18"/>
      <c r="F483" s="3"/>
      <c r="G483" s="3"/>
      <c r="H483" s="17"/>
      <c r="I483" s="3"/>
      <c r="J483" s="3"/>
      <c r="K483" s="3"/>
      <c r="L483" s="3"/>
      <c r="M483" s="3"/>
      <c r="O483" s="17"/>
      <c r="P483" s="3"/>
      <c r="Q483" s="18"/>
      <c r="R483" s="3"/>
      <c r="S483" s="3"/>
      <c r="T483" s="17"/>
      <c r="U483" s="3"/>
      <c r="V483" s="3"/>
      <c r="W483" s="3"/>
      <c r="X483" s="3"/>
      <c r="Y483" s="26"/>
      <c r="Z483" s="27"/>
      <c r="AA483" s="26"/>
      <c r="AB483" s="28"/>
      <c r="AC483" s="26"/>
      <c r="AD483" s="26"/>
      <c r="AE483" s="27"/>
      <c r="AF483" s="26"/>
      <c r="AG483" s="26"/>
      <c r="AH483" s="26"/>
      <c r="AI483" s="26"/>
      <c r="AN483" s="62" t="s">
        <v>322</v>
      </c>
      <c r="AO483" s="7" t="s">
        <v>1466</v>
      </c>
      <c r="AP483" s="26"/>
      <c r="AQ483" s="26"/>
      <c r="BN483" s="63" t="s">
        <v>1584</v>
      </c>
      <c r="BO483" s="62" t="s">
        <v>983</v>
      </c>
      <c r="BW483" s="294" t="s">
        <v>1599</v>
      </c>
      <c r="BX483" s="293" t="s">
        <v>307</v>
      </c>
      <c r="CP483" s="143" t="s">
        <v>918</v>
      </c>
      <c r="CQ483" s="143" t="str">
        <f t="shared" si="117"/>
        <v>02. Brązowy 8017</v>
      </c>
    </row>
    <row r="484" spans="1:95">
      <c r="A484" s="17"/>
      <c r="B484" s="18"/>
      <c r="C484" s="3"/>
      <c r="D484" s="3"/>
      <c r="E484" s="18"/>
      <c r="F484" s="3"/>
      <c r="G484" s="3"/>
      <c r="H484" s="17"/>
      <c r="I484" s="3"/>
      <c r="J484" s="3"/>
      <c r="K484" s="3"/>
      <c r="L484" s="3"/>
      <c r="M484" s="3"/>
      <c r="O484" s="17"/>
      <c r="P484" s="3"/>
      <c r="Q484" s="18"/>
      <c r="R484" s="3"/>
      <c r="S484" s="3"/>
      <c r="T484" s="17"/>
      <c r="U484" s="3"/>
      <c r="V484" s="3"/>
      <c r="W484" s="3"/>
      <c r="X484" s="3"/>
      <c r="Y484" s="26"/>
      <c r="Z484" s="27"/>
      <c r="AA484" s="26"/>
      <c r="AB484" s="28"/>
      <c r="AC484" s="26"/>
      <c r="AD484" s="26"/>
      <c r="AE484" s="27"/>
      <c r="AF484" s="26"/>
      <c r="AG484" s="26"/>
      <c r="AH484" s="26"/>
      <c r="AI484" s="26"/>
      <c r="AN484" s="62" t="s">
        <v>321</v>
      </c>
      <c r="AO484" s="7" t="s">
        <v>1466</v>
      </c>
      <c r="AP484" s="26"/>
      <c r="AQ484" s="26"/>
      <c r="BN484" s="63" t="s">
        <v>1584</v>
      </c>
      <c r="BO484" s="62" t="s">
        <v>984</v>
      </c>
      <c r="CP484" s="143" t="s">
        <v>918</v>
      </c>
      <c r="CQ484" s="143" t="str">
        <f t="shared" si="117"/>
        <v>03. Grafitowy 7024</v>
      </c>
    </row>
    <row r="485" spans="1:95">
      <c r="A485" s="17"/>
      <c r="B485" s="18"/>
      <c r="C485" s="3"/>
      <c r="D485" s="3"/>
      <c r="E485" s="18"/>
      <c r="F485" s="3"/>
      <c r="G485" s="3"/>
      <c r="H485" s="17"/>
      <c r="I485" s="3"/>
      <c r="J485" s="3"/>
      <c r="K485" s="3"/>
      <c r="L485" s="3"/>
      <c r="M485" s="3"/>
      <c r="O485" s="17"/>
      <c r="P485" s="3"/>
      <c r="Q485" s="18"/>
      <c r="R485" s="3"/>
      <c r="S485" s="3"/>
      <c r="T485" s="17"/>
      <c r="U485" s="3"/>
      <c r="V485" s="3"/>
      <c r="W485" s="3"/>
      <c r="X485" s="3"/>
      <c r="Y485" s="26"/>
      <c r="Z485" s="27"/>
      <c r="AA485" s="26"/>
      <c r="AB485" s="28"/>
      <c r="AC485" s="26"/>
      <c r="AD485" s="26"/>
      <c r="AE485" s="27"/>
      <c r="AF485" s="26"/>
      <c r="AG485" s="26"/>
      <c r="AH485" s="26"/>
      <c r="AI485" s="26"/>
      <c r="AN485" s="62" t="s">
        <v>323</v>
      </c>
      <c r="AO485" s="7" t="s">
        <v>1466</v>
      </c>
      <c r="AP485" s="26"/>
      <c r="AQ485" s="26"/>
      <c r="BN485" s="63"/>
      <c r="CP485" s="143" t="s">
        <v>918</v>
      </c>
      <c r="CQ485" s="143" t="str">
        <f t="shared" si="117"/>
        <v>04. Czerwony 3009</v>
      </c>
    </row>
    <row r="486" spans="1:95">
      <c r="A486" s="17"/>
      <c r="B486" s="18"/>
      <c r="C486" s="3"/>
      <c r="D486" s="3"/>
      <c r="E486" s="18"/>
      <c r="F486" s="3"/>
      <c r="G486" s="3"/>
      <c r="H486" s="17"/>
      <c r="I486" s="3"/>
      <c r="J486" s="3"/>
      <c r="K486" s="3"/>
      <c r="L486" s="3"/>
      <c r="M486" s="3"/>
      <c r="O486" s="17"/>
      <c r="P486" s="3"/>
      <c r="Q486" s="18"/>
      <c r="R486" s="3"/>
      <c r="S486" s="3"/>
      <c r="T486" s="17"/>
      <c r="U486" s="3"/>
      <c r="V486" s="3"/>
      <c r="W486" s="3"/>
      <c r="X486" s="3"/>
      <c r="Y486" s="26"/>
      <c r="Z486" s="27"/>
      <c r="AA486" s="26"/>
      <c r="AB486" s="28"/>
      <c r="AC486" s="26"/>
      <c r="AD486" s="26"/>
      <c r="AE486" s="27"/>
      <c r="AF486" s="26"/>
      <c r="AG486" s="26"/>
      <c r="AH486" s="26"/>
      <c r="AI486" s="26"/>
      <c r="AN486" s="62" t="s">
        <v>320</v>
      </c>
      <c r="AO486" s="7" t="s">
        <v>1467</v>
      </c>
      <c r="AP486" s="26"/>
      <c r="AQ486" s="26"/>
      <c r="BN486" s="63"/>
      <c r="CP486" s="143" t="s">
        <v>918</v>
      </c>
      <c r="CQ486" s="143" t="str">
        <f t="shared" si="117"/>
        <v>05. Zielony 6020</v>
      </c>
    </row>
    <row r="487" spans="1:95">
      <c r="A487" s="17"/>
      <c r="B487" s="18"/>
      <c r="C487" s="3"/>
      <c r="D487" s="3"/>
      <c r="E487" s="18"/>
      <c r="F487" s="3"/>
      <c r="G487" s="3"/>
      <c r="H487" s="17"/>
      <c r="I487" s="3"/>
      <c r="J487" s="3"/>
      <c r="K487" s="3"/>
      <c r="L487" s="3"/>
      <c r="M487" s="3"/>
      <c r="O487" s="17"/>
      <c r="P487" s="3"/>
      <c r="Q487" s="18"/>
      <c r="R487" s="3"/>
      <c r="S487" s="3"/>
      <c r="T487" s="17"/>
      <c r="U487" s="3"/>
      <c r="V487" s="3"/>
      <c r="W487" s="3"/>
      <c r="X487" s="3"/>
      <c r="Y487" s="26"/>
      <c r="Z487" s="27"/>
      <c r="AA487" s="26"/>
      <c r="AB487" s="28"/>
      <c r="AC487" s="26"/>
      <c r="AD487" s="26"/>
      <c r="AE487" s="27"/>
      <c r="AF487" s="26"/>
      <c r="AG487" s="26"/>
      <c r="AH487" s="26"/>
      <c r="AI487" s="26"/>
      <c r="AN487" s="62" t="s">
        <v>322</v>
      </c>
      <c r="AO487" s="7" t="s">
        <v>1467</v>
      </c>
      <c r="AP487" s="26"/>
      <c r="AQ487" s="26"/>
      <c r="BN487" s="63" t="s">
        <v>1585</v>
      </c>
      <c r="BW487" s="62" t="s">
        <v>1806</v>
      </c>
      <c r="BX487" s="62" t="s">
        <v>307</v>
      </c>
      <c r="CP487" s="143" t="s">
        <v>918</v>
      </c>
      <c r="CQ487" s="143" t="str">
        <f t="shared" si="117"/>
        <v>06. Czarny 9005</v>
      </c>
    </row>
    <row r="488" spans="1:95">
      <c r="A488" s="17"/>
      <c r="B488" s="18"/>
      <c r="C488" s="3"/>
      <c r="D488" s="3"/>
      <c r="E488" s="18"/>
      <c r="F488" s="3"/>
      <c r="G488" s="3"/>
      <c r="H488" s="17"/>
      <c r="I488" s="3"/>
      <c r="J488" s="3"/>
      <c r="K488" s="3"/>
      <c r="L488" s="3"/>
      <c r="M488" s="3"/>
      <c r="O488" s="17"/>
      <c r="P488" s="3"/>
      <c r="Q488" s="18"/>
      <c r="R488" s="3"/>
      <c r="S488" s="3"/>
      <c r="T488" s="17"/>
      <c r="U488" s="3"/>
      <c r="V488" s="3"/>
      <c r="W488" s="3"/>
      <c r="X488" s="3"/>
      <c r="Y488" s="26"/>
      <c r="Z488" s="27"/>
      <c r="AA488" s="26"/>
      <c r="AB488" s="28"/>
      <c r="AC488" s="26"/>
      <c r="AD488" s="26"/>
      <c r="AE488" s="27"/>
      <c r="AF488" s="26"/>
      <c r="AG488" s="26"/>
      <c r="AH488" s="26"/>
      <c r="AI488" s="26"/>
      <c r="AN488" s="62" t="s">
        <v>321</v>
      </c>
      <c r="AO488" s="7" t="s">
        <v>1467</v>
      </c>
      <c r="AP488" s="26"/>
      <c r="AQ488" s="26"/>
      <c r="BN488" s="63" t="s">
        <v>1585</v>
      </c>
      <c r="BO488" s="62" t="s">
        <v>1427</v>
      </c>
      <c r="BW488" s="62" t="s">
        <v>1807</v>
      </c>
      <c r="BX488" s="62" t="s">
        <v>307</v>
      </c>
      <c r="CP488" s="143" t="s">
        <v>918</v>
      </c>
      <c r="CQ488" s="143" t="str">
        <f t="shared" si="117"/>
        <v>07. Ceglasty 8004</v>
      </c>
    </row>
    <row r="489" spans="1:95">
      <c r="A489" s="17"/>
      <c r="B489" s="18"/>
      <c r="C489" s="3"/>
      <c r="D489" s="3"/>
      <c r="E489" s="18"/>
      <c r="F489" s="3"/>
      <c r="G489" s="3"/>
      <c r="H489" s="17"/>
      <c r="I489" s="3"/>
      <c r="J489" s="3"/>
      <c r="K489" s="3"/>
      <c r="L489" s="3"/>
      <c r="M489" s="3"/>
      <c r="O489" s="17"/>
      <c r="P489" s="3"/>
      <c r="Q489" s="18"/>
      <c r="R489" s="3"/>
      <c r="S489" s="3"/>
      <c r="T489" s="17"/>
      <c r="U489" s="3"/>
      <c r="V489" s="3"/>
      <c r="W489" s="3"/>
      <c r="X489" s="3"/>
      <c r="Y489" s="26"/>
      <c r="Z489" s="27"/>
      <c r="AA489" s="26"/>
      <c r="AB489" s="28"/>
      <c r="AC489" s="26"/>
      <c r="AD489" s="26"/>
      <c r="AE489" s="27"/>
      <c r="AF489" s="26"/>
      <c r="AG489" s="26"/>
      <c r="AH489" s="26"/>
      <c r="AI489" s="26"/>
      <c r="AN489" s="62" t="s">
        <v>323</v>
      </c>
      <c r="AO489" s="7" t="s">
        <v>1467</v>
      </c>
      <c r="AP489" s="26"/>
      <c r="AQ489" s="26"/>
      <c r="BN489" s="63" t="s">
        <v>1585</v>
      </c>
      <c r="BO489" s="62" t="s">
        <v>1580</v>
      </c>
      <c r="BW489" s="62" t="s">
        <v>1811</v>
      </c>
      <c r="BX489" s="62" t="s">
        <v>307</v>
      </c>
      <c r="CP489" s="143" t="s">
        <v>918</v>
      </c>
      <c r="CQ489" s="143" t="str">
        <f t="shared" si="117"/>
        <v>08. Antracyt 7021</v>
      </c>
    </row>
    <row r="490" spans="1:95">
      <c r="A490" s="17"/>
      <c r="B490" s="18"/>
      <c r="C490" s="3"/>
      <c r="D490" s="3"/>
      <c r="E490" s="18"/>
      <c r="F490" s="3"/>
      <c r="G490" s="3"/>
      <c r="H490" s="17"/>
      <c r="I490" s="3"/>
      <c r="J490" s="3"/>
      <c r="K490" s="3"/>
      <c r="L490" s="3"/>
      <c r="M490" s="3"/>
      <c r="O490" s="17"/>
      <c r="P490" s="3"/>
      <c r="Q490" s="18"/>
      <c r="R490" s="3"/>
      <c r="S490" s="3"/>
      <c r="T490" s="17"/>
      <c r="U490" s="3"/>
      <c r="V490" s="3"/>
      <c r="W490" s="3"/>
      <c r="X490" s="3"/>
      <c r="Y490" s="26"/>
      <c r="Z490" s="27"/>
      <c r="AA490" s="26"/>
      <c r="AB490" s="28"/>
      <c r="AC490" s="26"/>
      <c r="AD490" s="26"/>
      <c r="AE490" s="27"/>
      <c r="AF490" s="26"/>
      <c r="AG490" s="26"/>
      <c r="AH490" s="26"/>
      <c r="AI490" s="26"/>
      <c r="AN490" s="62" t="s">
        <v>320</v>
      </c>
      <c r="AO490" s="7" t="s">
        <v>1468</v>
      </c>
      <c r="AP490" s="26"/>
      <c r="AQ490" s="26"/>
      <c r="BN490" s="63"/>
      <c r="CP490" s="143" t="s">
        <v>918</v>
      </c>
      <c r="CQ490" s="143" t="str">
        <f>CC16</f>
        <v>10. Brązowy 8019</v>
      </c>
    </row>
    <row r="491" spans="1:95">
      <c r="A491" s="17"/>
      <c r="B491" s="18"/>
      <c r="C491" s="3"/>
      <c r="D491" s="3"/>
      <c r="E491" s="18"/>
      <c r="F491" s="3"/>
      <c r="G491" s="3"/>
      <c r="H491" s="17"/>
      <c r="I491" s="3"/>
      <c r="J491" s="3"/>
      <c r="K491" s="3"/>
      <c r="L491" s="3"/>
      <c r="M491" s="3"/>
      <c r="O491" s="17"/>
      <c r="P491" s="3"/>
      <c r="Q491" s="18"/>
      <c r="R491" s="3"/>
      <c r="S491" s="3"/>
      <c r="T491" s="17"/>
      <c r="U491" s="3"/>
      <c r="V491" s="3"/>
      <c r="W491" s="3"/>
      <c r="X491" s="3"/>
      <c r="Y491" s="26"/>
      <c r="Z491" s="27"/>
      <c r="AA491" s="26"/>
      <c r="AB491" s="28"/>
      <c r="AC491" s="26"/>
      <c r="AD491" s="26"/>
      <c r="AE491" s="27"/>
      <c r="AF491" s="26"/>
      <c r="AG491" s="26"/>
      <c r="AH491" s="26"/>
      <c r="AI491" s="26"/>
      <c r="AN491" s="62" t="s">
        <v>322</v>
      </c>
      <c r="AO491" s="7" t="s">
        <v>1468</v>
      </c>
      <c r="AP491" s="26"/>
      <c r="AQ491" s="26"/>
      <c r="BN491" s="63"/>
      <c r="BW491" s="62" t="s">
        <v>1603</v>
      </c>
      <c r="BX491" s="62" t="s">
        <v>307</v>
      </c>
      <c r="CP491" s="143" t="s">
        <v>918</v>
      </c>
      <c r="CQ491" s="156" t="str">
        <f>CC24</f>
        <v>12. Antracyt 7016</v>
      </c>
    </row>
    <row r="492" spans="1:95">
      <c r="A492" s="17"/>
      <c r="B492" s="18"/>
      <c r="C492" s="3"/>
      <c r="D492" s="3"/>
      <c r="E492" s="18"/>
      <c r="F492" s="3"/>
      <c r="G492" s="3"/>
      <c r="H492" s="17"/>
      <c r="I492" s="3"/>
      <c r="J492" s="3"/>
      <c r="K492" s="3"/>
      <c r="L492" s="3"/>
      <c r="M492" s="3"/>
      <c r="O492" s="17"/>
      <c r="P492" s="3"/>
      <c r="Q492" s="18"/>
      <c r="R492" s="3"/>
      <c r="S492" s="3"/>
      <c r="T492" s="17"/>
      <c r="U492" s="3"/>
      <c r="V492" s="3"/>
      <c r="W492" s="3"/>
      <c r="X492" s="3"/>
      <c r="Y492" s="26"/>
      <c r="Z492" s="27"/>
      <c r="AA492" s="26"/>
      <c r="AB492" s="28"/>
      <c r="AC492" s="26"/>
      <c r="AD492" s="26"/>
      <c r="AE492" s="27"/>
      <c r="AF492" s="26"/>
      <c r="AG492" s="26"/>
      <c r="AH492" s="26"/>
      <c r="AI492" s="26"/>
      <c r="AN492" s="62" t="s">
        <v>321</v>
      </c>
      <c r="AO492" s="7" t="s">
        <v>1468</v>
      </c>
      <c r="AP492" s="26"/>
      <c r="AQ492" s="26"/>
      <c r="BN492" s="63" t="s">
        <v>1586</v>
      </c>
      <c r="CP492" s="138" t="s">
        <v>917</v>
      </c>
      <c r="CQ492" s="141" t="str">
        <f t="shared" ref="CQ492:CQ499" si="118">CC7</f>
        <v>01. Szary 7046</v>
      </c>
    </row>
    <row r="493" spans="1:95">
      <c r="A493" s="17"/>
      <c r="B493" s="18"/>
      <c r="C493" s="3"/>
      <c r="D493" s="3"/>
      <c r="E493" s="18"/>
      <c r="F493" s="3"/>
      <c r="G493" s="3"/>
      <c r="H493" s="17"/>
      <c r="I493" s="3"/>
      <c r="J493" s="3"/>
      <c r="K493" s="3"/>
      <c r="L493" s="3"/>
      <c r="M493" s="3"/>
      <c r="O493" s="17"/>
      <c r="P493" s="3"/>
      <c r="Q493" s="18"/>
      <c r="R493" s="3"/>
      <c r="S493" s="3"/>
      <c r="T493" s="17"/>
      <c r="U493" s="3"/>
      <c r="V493" s="3"/>
      <c r="W493" s="3"/>
      <c r="X493" s="3"/>
      <c r="Y493" s="26"/>
      <c r="Z493" s="27"/>
      <c r="AA493" s="26"/>
      <c r="AB493" s="28"/>
      <c r="AC493" s="26"/>
      <c r="AD493" s="26"/>
      <c r="AE493" s="27"/>
      <c r="AF493" s="26"/>
      <c r="AG493" s="26"/>
      <c r="AH493" s="26"/>
      <c r="AI493" s="26"/>
      <c r="AN493" s="62" t="s">
        <v>323</v>
      </c>
      <c r="AO493" s="7" t="s">
        <v>1468</v>
      </c>
      <c r="AP493" s="26"/>
      <c r="AQ493" s="26"/>
      <c r="BN493" s="63" t="s">
        <v>1586</v>
      </c>
      <c r="BO493" s="62" t="s">
        <v>173</v>
      </c>
      <c r="BW493" s="62" t="s">
        <v>1808</v>
      </c>
      <c r="BX493" s="62" t="s">
        <v>307</v>
      </c>
      <c r="CP493" s="141" t="s">
        <v>917</v>
      </c>
      <c r="CQ493" s="141" t="str">
        <f t="shared" si="118"/>
        <v>02. Brązowy 8017</v>
      </c>
    </row>
    <row r="494" spans="1:95">
      <c r="A494" s="17"/>
      <c r="B494" s="18"/>
      <c r="C494" s="3"/>
      <c r="D494" s="3"/>
      <c r="E494" s="18"/>
      <c r="F494" s="3"/>
      <c r="G494" s="3"/>
      <c r="H494" s="17"/>
      <c r="I494" s="3"/>
      <c r="J494" s="3"/>
      <c r="K494" s="3"/>
      <c r="L494" s="3"/>
      <c r="M494" s="3"/>
      <c r="O494" s="17"/>
      <c r="P494" s="3"/>
      <c r="Q494" s="18"/>
      <c r="R494" s="3"/>
      <c r="S494" s="3"/>
      <c r="T494" s="17"/>
      <c r="U494" s="3"/>
      <c r="V494" s="3"/>
      <c r="W494" s="3"/>
      <c r="X494" s="3"/>
      <c r="Y494" s="26"/>
      <c r="Z494" s="27"/>
      <c r="AA494" s="26"/>
      <c r="AB494" s="28"/>
      <c r="AC494" s="26"/>
      <c r="AD494" s="26"/>
      <c r="AE494" s="27"/>
      <c r="AF494" s="26"/>
      <c r="AG494" s="26"/>
      <c r="AH494" s="26"/>
      <c r="AI494" s="26"/>
      <c r="AN494" s="62" t="s">
        <v>320</v>
      </c>
      <c r="AO494" s="7" t="s">
        <v>1469</v>
      </c>
      <c r="AP494" s="26"/>
      <c r="AQ494" s="26"/>
      <c r="BN494" s="63" t="s">
        <v>1586</v>
      </c>
      <c r="BO494" s="62" t="s">
        <v>172</v>
      </c>
      <c r="BW494" s="62" t="s">
        <v>1809</v>
      </c>
      <c r="BX494" s="62" t="s">
        <v>307</v>
      </c>
      <c r="CP494" s="141" t="s">
        <v>917</v>
      </c>
      <c r="CQ494" s="141" t="str">
        <f t="shared" si="118"/>
        <v>03. Grafitowy 7024</v>
      </c>
    </row>
    <row r="495" spans="1:95">
      <c r="A495" s="17"/>
      <c r="B495" s="18"/>
      <c r="C495" s="3"/>
      <c r="D495" s="3"/>
      <c r="E495" s="18"/>
      <c r="F495" s="3"/>
      <c r="G495" s="3"/>
      <c r="H495" s="17"/>
      <c r="I495" s="3"/>
      <c r="J495" s="3"/>
      <c r="K495" s="3"/>
      <c r="L495" s="3"/>
      <c r="M495" s="3"/>
      <c r="O495" s="17"/>
      <c r="P495" s="3"/>
      <c r="Q495" s="18"/>
      <c r="R495" s="3"/>
      <c r="S495" s="3"/>
      <c r="T495" s="17"/>
      <c r="U495" s="3"/>
      <c r="V495" s="3"/>
      <c r="W495" s="3"/>
      <c r="X495" s="3"/>
      <c r="Y495" s="26"/>
      <c r="Z495" s="27"/>
      <c r="AA495" s="26"/>
      <c r="AB495" s="28"/>
      <c r="AC495" s="26"/>
      <c r="AD495" s="26"/>
      <c r="AE495" s="27"/>
      <c r="AF495" s="26"/>
      <c r="AG495" s="26"/>
      <c r="AH495" s="26"/>
      <c r="AI495" s="26"/>
      <c r="AN495" s="62" t="s">
        <v>322</v>
      </c>
      <c r="AO495" s="7" t="s">
        <v>1469</v>
      </c>
      <c r="AP495" s="26"/>
      <c r="AQ495" s="26"/>
      <c r="BN495" s="63"/>
      <c r="BW495" s="62" t="s">
        <v>1810</v>
      </c>
      <c r="BX495" s="62" t="s">
        <v>307</v>
      </c>
      <c r="CP495" s="141" t="s">
        <v>917</v>
      </c>
      <c r="CQ495" s="141" t="str">
        <f t="shared" si="118"/>
        <v>04. Czerwony 3009</v>
      </c>
    </row>
    <row r="496" spans="1:95">
      <c r="A496" s="17"/>
      <c r="B496" s="18"/>
      <c r="C496" s="3"/>
      <c r="D496" s="3"/>
      <c r="E496" s="18"/>
      <c r="F496" s="3"/>
      <c r="G496" s="3"/>
      <c r="H496" s="17"/>
      <c r="I496" s="3"/>
      <c r="J496" s="3"/>
      <c r="K496" s="3"/>
      <c r="L496" s="3"/>
      <c r="M496" s="3"/>
      <c r="O496" s="17"/>
      <c r="P496" s="3"/>
      <c r="Q496" s="18"/>
      <c r="R496" s="3"/>
      <c r="S496" s="3"/>
      <c r="T496" s="17"/>
      <c r="U496" s="3"/>
      <c r="V496" s="3"/>
      <c r="W496" s="3"/>
      <c r="X496" s="3"/>
      <c r="Y496" s="26"/>
      <c r="Z496" s="27"/>
      <c r="AA496" s="26"/>
      <c r="AB496" s="28"/>
      <c r="AC496" s="26"/>
      <c r="AD496" s="26"/>
      <c r="AE496" s="27"/>
      <c r="AF496" s="26"/>
      <c r="AG496" s="26"/>
      <c r="AH496" s="26"/>
      <c r="AI496" s="26"/>
      <c r="AN496" s="62" t="s">
        <v>321</v>
      </c>
      <c r="AO496" s="7" t="s">
        <v>1469</v>
      </c>
      <c r="AP496" s="26"/>
      <c r="AQ496" s="26"/>
      <c r="BN496" s="63" t="s">
        <v>1776</v>
      </c>
      <c r="BO496" s="62" t="s">
        <v>260</v>
      </c>
      <c r="BW496" s="62" t="s">
        <v>1604</v>
      </c>
      <c r="BX496" s="62" t="s">
        <v>307</v>
      </c>
      <c r="CP496" s="141" t="s">
        <v>917</v>
      </c>
      <c r="CQ496" s="141" t="str">
        <f t="shared" si="118"/>
        <v>05. Zielony 6020</v>
      </c>
    </row>
    <row r="497" spans="1:95">
      <c r="A497" s="17"/>
      <c r="B497" s="18"/>
      <c r="C497" s="3"/>
      <c r="D497" s="3"/>
      <c r="E497" s="18"/>
      <c r="F497" s="3"/>
      <c r="G497" s="3"/>
      <c r="H497" s="17"/>
      <c r="I497" s="3"/>
      <c r="J497" s="3"/>
      <c r="K497" s="3"/>
      <c r="L497" s="3"/>
      <c r="M497" s="3"/>
      <c r="O497" s="17"/>
      <c r="P497" s="3"/>
      <c r="Q497" s="18"/>
      <c r="R497" s="3"/>
      <c r="S497" s="3"/>
      <c r="T497" s="17"/>
      <c r="U497" s="3"/>
      <c r="V497" s="3"/>
      <c r="W497" s="3"/>
      <c r="X497" s="3"/>
      <c r="Y497" s="26"/>
      <c r="Z497" s="27"/>
      <c r="AA497" s="26"/>
      <c r="AB497" s="28"/>
      <c r="AC497" s="26"/>
      <c r="AD497" s="26"/>
      <c r="AE497" s="27"/>
      <c r="AF497" s="26"/>
      <c r="AG497" s="26"/>
      <c r="AH497" s="26"/>
      <c r="AI497" s="26"/>
      <c r="AN497" s="62" t="s">
        <v>323</v>
      </c>
      <c r="AO497" s="7" t="s">
        <v>1469</v>
      </c>
      <c r="AP497" s="26"/>
      <c r="AQ497" s="26"/>
      <c r="BN497" s="63"/>
      <c r="CP497" s="141" t="s">
        <v>917</v>
      </c>
      <c r="CQ497" s="141" t="str">
        <f t="shared" si="118"/>
        <v>06. Czarny 9005</v>
      </c>
    </row>
    <row r="498" spans="1:95">
      <c r="A498" s="17"/>
      <c r="B498" s="18"/>
      <c r="C498" s="3"/>
      <c r="D498" s="3"/>
      <c r="E498" s="18"/>
      <c r="F498" s="3"/>
      <c r="G498" s="3"/>
      <c r="H498" s="17"/>
      <c r="I498" s="3"/>
      <c r="J498" s="3"/>
      <c r="K498" s="3"/>
      <c r="L498" s="3"/>
      <c r="M498" s="3"/>
      <c r="O498" s="17"/>
      <c r="P498" s="3"/>
      <c r="Q498" s="18"/>
      <c r="R498" s="3"/>
      <c r="S498" s="3"/>
      <c r="T498" s="17"/>
      <c r="U498" s="3"/>
      <c r="V498" s="3"/>
      <c r="W498" s="3"/>
      <c r="X498" s="3"/>
      <c r="Y498" s="26"/>
      <c r="Z498" s="27"/>
      <c r="AA498" s="26"/>
      <c r="AB498" s="28"/>
      <c r="AC498" s="26"/>
      <c r="AD498" s="26"/>
      <c r="AE498" s="27"/>
      <c r="AF498" s="26"/>
      <c r="AG498" s="26"/>
      <c r="AH498" s="26"/>
      <c r="AI498" s="26"/>
      <c r="AN498" s="62" t="s">
        <v>320</v>
      </c>
      <c r="AO498" s="7" t="s">
        <v>1470</v>
      </c>
      <c r="AP498" s="26"/>
      <c r="AQ498" s="26"/>
      <c r="BN498" s="63" t="s">
        <v>1587</v>
      </c>
      <c r="BW498" s="62" t="s">
        <v>1875</v>
      </c>
      <c r="BX498" s="62" t="s">
        <v>307</v>
      </c>
      <c r="CP498" s="141" t="s">
        <v>917</v>
      </c>
      <c r="CQ498" s="141" t="str">
        <f t="shared" si="118"/>
        <v>07. Ceglasty 8004</v>
      </c>
    </row>
    <row r="499" spans="1:95">
      <c r="A499" s="17"/>
      <c r="B499" s="18"/>
      <c r="C499" s="3"/>
      <c r="D499" s="3"/>
      <c r="E499" s="18"/>
      <c r="F499" s="3"/>
      <c r="G499" s="3"/>
      <c r="H499" s="17"/>
      <c r="I499" s="3"/>
      <c r="J499" s="3"/>
      <c r="K499" s="3"/>
      <c r="L499" s="3"/>
      <c r="M499" s="3"/>
      <c r="O499" s="17"/>
      <c r="P499" s="3"/>
      <c r="Q499" s="18"/>
      <c r="R499" s="3"/>
      <c r="S499" s="3"/>
      <c r="T499" s="17"/>
      <c r="U499" s="3"/>
      <c r="V499" s="3"/>
      <c r="W499" s="3"/>
      <c r="X499" s="3"/>
      <c r="Y499" s="26"/>
      <c r="Z499" s="27"/>
      <c r="AA499" s="26"/>
      <c r="AB499" s="28"/>
      <c r="AC499" s="26"/>
      <c r="AD499" s="26"/>
      <c r="AE499" s="27"/>
      <c r="AF499" s="26"/>
      <c r="AG499" s="26"/>
      <c r="AH499" s="26"/>
      <c r="AI499" s="26"/>
      <c r="AN499" s="62" t="s">
        <v>322</v>
      </c>
      <c r="AO499" s="7" t="s">
        <v>1470</v>
      </c>
      <c r="AP499" s="26"/>
      <c r="AQ499" s="26"/>
      <c r="BN499" s="63" t="s">
        <v>1587</v>
      </c>
      <c r="BO499" s="62" t="s">
        <v>1272</v>
      </c>
      <c r="BW499" s="62" t="s">
        <v>1876</v>
      </c>
      <c r="BX499" s="62" t="s">
        <v>307</v>
      </c>
      <c r="CP499" s="141" t="s">
        <v>917</v>
      </c>
      <c r="CQ499" s="141" t="str">
        <f t="shared" si="118"/>
        <v>08. Antracyt 7021</v>
      </c>
    </row>
    <row r="500" spans="1:95">
      <c r="A500" s="17"/>
      <c r="B500" s="18"/>
      <c r="C500" s="3"/>
      <c r="D500" s="3"/>
      <c r="E500" s="18"/>
      <c r="F500" s="3"/>
      <c r="G500" s="3"/>
      <c r="H500" s="17"/>
      <c r="I500" s="3"/>
      <c r="J500" s="3"/>
      <c r="K500" s="3"/>
      <c r="L500" s="3"/>
      <c r="M500" s="3"/>
      <c r="O500" s="17"/>
      <c r="P500" s="3"/>
      <c r="Q500" s="18"/>
      <c r="R500" s="3"/>
      <c r="S500" s="3"/>
      <c r="T500" s="17"/>
      <c r="U500" s="3"/>
      <c r="V500" s="3"/>
      <c r="W500" s="3"/>
      <c r="X500" s="3"/>
      <c r="Y500" s="26"/>
      <c r="Z500" s="27"/>
      <c r="AA500" s="26"/>
      <c r="AB500" s="28"/>
      <c r="AC500" s="26"/>
      <c r="AD500" s="26"/>
      <c r="AE500" s="27"/>
      <c r="AF500" s="26"/>
      <c r="AG500" s="26"/>
      <c r="AH500" s="26"/>
      <c r="AI500" s="26"/>
      <c r="AN500" s="62" t="s">
        <v>321</v>
      </c>
      <c r="AO500" s="7" t="s">
        <v>1470</v>
      </c>
      <c r="AP500" s="26"/>
      <c r="AQ500" s="26"/>
      <c r="BN500" s="63" t="s">
        <v>1587</v>
      </c>
      <c r="BO500" s="62" t="s">
        <v>1273</v>
      </c>
      <c r="BW500" s="62" t="s">
        <v>1877</v>
      </c>
      <c r="BX500" s="62" t="s">
        <v>307</v>
      </c>
      <c r="CP500" s="141" t="s">
        <v>917</v>
      </c>
      <c r="CQ500" s="141" t="str">
        <f>CC16</f>
        <v>10. Brązowy 8019</v>
      </c>
    </row>
    <row r="501" spans="1:95">
      <c r="A501" s="17"/>
      <c r="B501" s="18"/>
      <c r="C501" s="3"/>
      <c r="D501" s="3"/>
      <c r="E501" s="18"/>
      <c r="F501" s="3"/>
      <c r="G501" s="3"/>
      <c r="H501" s="17"/>
      <c r="I501" s="3"/>
      <c r="J501" s="3"/>
      <c r="K501" s="3"/>
      <c r="L501" s="3"/>
      <c r="M501" s="3"/>
      <c r="O501" s="17"/>
      <c r="P501" s="3"/>
      <c r="Q501" s="18"/>
      <c r="R501" s="3"/>
      <c r="S501" s="3"/>
      <c r="T501" s="17"/>
      <c r="U501" s="3"/>
      <c r="V501" s="3"/>
      <c r="W501" s="3"/>
      <c r="X501" s="3"/>
      <c r="Y501" s="26"/>
      <c r="Z501" s="27"/>
      <c r="AA501" s="26"/>
      <c r="AB501" s="28"/>
      <c r="AC501" s="26"/>
      <c r="AD501" s="26"/>
      <c r="AE501" s="27"/>
      <c r="AF501" s="26"/>
      <c r="AG501" s="26"/>
      <c r="AH501" s="26"/>
      <c r="AI501" s="26"/>
      <c r="AN501" s="62" t="s">
        <v>323</v>
      </c>
      <c r="AO501" s="7" t="s">
        <v>1470</v>
      </c>
      <c r="AP501" s="26"/>
      <c r="AQ501" s="26"/>
      <c r="BN501" s="63" t="s">
        <v>1587</v>
      </c>
      <c r="BO501" s="62" t="s">
        <v>1277</v>
      </c>
      <c r="BW501" s="62" t="s">
        <v>1834</v>
      </c>
      <c r="BX501" s="62" t="s">
        <v>307</v>
      </c>
      <c r="CP501" s="139" t="s">
        <v>917</v>
      </c>
      <c r="CQ501" s="132" t="str">
        <f>CC24</f>
        <v>12. Antracyt 7016</v>
      </c>
    </row>
    <row r="502" spans="1:95">
      <c r="A502" s="17"/>
      <c r="B502" s="18"/>
      <c r="C502" s="3"/>
      <c r="D502" s="3"/>
      <c r="E502" s="18"/>
      <c r="F502" s="3"/>
      <c r="G502" s="3"/>
      <c r="H502" s="17"/>
      <c r="I502" s="3"/>
      <c r="J502" s="3"/>
      <c r="K502" s="3"/>
      <c r="L502" s="3"/>
      <c r="M502" s="3"/>
      <c r="O502" s="17"/>
      <c r="P502" s="3"/>
      <c r="Q502" s="18"/>
      <c r="R502" s="3"/>
      <c r="S502" s="3"/>
      <c r="T502" s="17"/>
      <c r="U502" s="3"/>
      <c r="V502" s="3"/>
      <c r="W502" s="3"/>
      <c r="X502" s="3"/>
      <c r="Y502" s="26"/>
      <c r="Z502" s="27"/>
      <c r="AA502" s="26"/>
      <c r="AB502" s="28"/>
      <c r="AC502" s="26"/>
      <c r="AD502" s="26"/>
      <c r="AE502" s="27"/>
      <c r="AF502" s="26"/>
      <c r="AG502" s="26"/>
      <c r="AH502" s="26"/>
      <c r="AI502" s="26"/>
      <c r="AN502" s="62" t="s">
        <v>320</v>
      </c>
      <c r="AO502" s="7" t="s">
        <v>1471</v>
      </c>
      <c r="AP502" s="26"/>
      <c r="AQ502" s="26"/>
      <c r="BN502" s="63" t="s">
        <v>1587</v>
      </c>
      <c r="BO502" s="62" t="s">
        <v>1278</v>
      </c>
      <c r="BW502" s="62" t="s">
        <v>1878</v>
      </c>
      <c r="BX502" s="62" t="s">
        <v>307</v>
      </c>
      <c r="CP502" s="173" t="s">
        <v>1084</v>
      </c>
      <c r="CQ502" s="174" t="str">
        <f t="shared" ref="CQ502:CQ509" si="119">CC7</f>
        <v>01. Szary 7046</v>
      </c>
    </row>
    <row r="503" spans="1:95">
      <c r="A503" s="17"/>
      <c r="B503" s="18"/>
      <c r="C503" s="3"/>
      <c r="D503" s="3"/>
      <c r="E503" s="18"/>
      <c r="F503" s="3"/>
      <c r="G503" s="3"/>
      <c r="H503" s="17"/>
      <c r="I503" s="3"/>
      <c r="J503" s="3"/>
      <c r="K503" s="3"/>
      <c r="L503" s="3"/>
      <c r="M503" s="3"/>
      <c r="O503" s="17"/>
      <c r="P503" s="3"/>
      <c r="Q503" s="18"/>
      <c r="R503" s="3"/>
      <c r="S503" s="3"/>
      <c r="T503" s="17"/>
      <c r="U503" s="3"/>
      <c r="V503" s="3"/>
      <c r="W503" s="3"/>
      <c r="X503" s="3"/>
      <c r="Y503" s="26"/>
      <c r="Z503" s="27"/>
      <c r="AA503" s="26"/>
      <c r="AB503" s="28"/>
      <c r="AC503" s="26"/>
      <c r="AD503" s="26"/>
      <c r="AE503" s="27"/>
      <c r="AF503" s="26"/>
      <c r="AG503" s="26"/>
      <c r="AH503" s="26"/>
      <c r="AI503" s="26"/>
      <c r="AN503" s="62" t="s">
        <v>322</v>
      </c>
      <c r="AO503" s="7" t="s">
        <v>1471</v>
      </c>
      <c r="AP503" s="26"/>
      <c r="AQ503" s="26"/>
      <c r="BN503" s="63" t="s">
        <v>1587</v>
      </c>
      <c r="BO503" s="62" t="s">
        <v>1279</v>
      </c>
      <c r="BW503" s="62" t="s">
        <v>1879</v>
      </c>
      <c r="BX503" s="62" t="s">
        <v>307</v>
      </c>
      <c r="CP503" s="175" t="s">
        <v>1084</v>
      </c>
      <c r="CQ503" s="174" t="str">
        <f t="shared" si="119"/>
        <v>02. Brązowy 8017</v>
      </c>
    </row>
    <row r="504" spans="1:95">
      <c r="A504" s="17"/>
      <c r="B504" s="18"/>
      <c r="C504" s="3"/>
      <c r="D504" s="3"/>
      <c r="E504" s="18"/>
      <c r="F504" s="3"/>
      <c r="G504" s="3"/>
      <c r="H504" s="17"/>
      <c r="I504" s="3"/>
      <c r="J504" s="3"/>
      <c r="K504" s="3"/>
      <c r="L504" s="3"/>
      <c r="M504" s="3"/>
      <c r="O504" s="17"/>
      <c r="P504" s="3"/>
      <c r="Q504" s="18"/>
      <c r="R504" s="3"/>
      <c r="S504" s="3"/>
      <c r="T504" s="17"/>
      <c r="U504" s="3"/>
      <c r="V504" s="3"/>
      <c r="W504" s="3"/>
      <c r="X504" s="3"/>
      <c r="Y504" s="26"/>
      <c r="Z504" s="27"/>
      <c r="AA504" s="26"/>
      <c r="AB504" s="28"/>
      <c r="AC504" s="26"/>
      <c r="AD504" s="26"/>
      <c r="AE504" s="27"/>
      <c r="AF504" s="26"/>
      <c r="AG504" s="26"/>
      <c r="AH504" s="26"/>
      <c r="AI504" s="26"/>
      <c r="AN504" s="62" t="s">
        <v>321</v>
      </c>
      <c r="AO504" s="7" t="s">
        <v>1471</v>
      </c>
      <c r="AP504" s="26"/>
      <c r="AQ504" s="26"/>
      <c r="BN504" s="63" t="s">
        <v>1587</v>
      </c>
      <c r="BO504" s="62" t="s">
        <v>1280</v>
      </c>
      <c r="BW504" s="62" t="s">
        <v>1880</v>
      </c>
      <c r="BX504" s="62" t="s">
        <v>307</v>
      </c>
      <c r="CP504" s="175" t="s">
        <v>1084</v>
      </c>
      <c r="CQ504" s="174" t="str">
        <f t="shared" si="119"/>
        <v>03. Grafitowy 7024</v>
      </c>
    </row>
    <row r="505" spans="1:95">
      <c r="A505" s="17"/>
      <c r="B505" s="18"/>
      <c r="C505" s="3"/>
      <c r="D505" s="3"/>
      <c r="E505" s="18"/>
      <c r="F505" s="3"/>
      <c r="G505" s="3"/>
      <c r="H505" s="17"/>
      <c r="I505" s="3"/>
      <c r="J505" s="3"/>
      <c r="K505" s="3"/>
      <c r="L505" s="3"/>
      <c r="M505" s="3"/>
      <c r="O505" s="17"/>
      <c r="P505" s="3"/>
      <c r="Q505" s="18"/>
      <c r="R505" s="3"/>
      <c r="S505" s="3"/>
      <c r="T505" s="17"/>
      <c r="U505" s="3"/>
      <c r="V505" s="3"/>
      <c r="W505" s="3"/>
      <c r="X505" s="3"/>
      <c r="Y505" s="26"/>
      <c r="Z505" s="27"/>
      <c r="AA505" s="26"/>
      <c r="AB505" s="28"/>
      <c r="AC505" s="26"/>
      <c r="AD505" s="26"/>
      <c r="AE505" s="27"/>
      <c r="AF505" s="26"/>
      <c r="AG505" s="26"/>
      <c r="AH505" s="26"/>
      <c r="AI505" s="26"/>
      <c r="AN505" s="62" t="s">
        <v>323</v>
      </c>
      <c r="AO505" s="7" t="s">
        <v>1471</v>
      </c>
      <c r="AP505" s="26"/>
      <c r="AQ505" s="26"/>
      <c r="BN505" s="63" t="s">
        <v>1587</v>
      </c>
      <c r="BO505" s="62" t="s">
        <v>1281</v>
      </c>
      <c r="BW505" s="62" t="s">
        <v>1881</v>
      </c>
      <c r="BX505" s="62" t="s">
        <v>307</v>
      </c>
      <c r="CP505" s="175" t="s">
        <v>1084</v>
      </c>
      <c r="CQ505" s="174" t="str">
        <f t="shared" si="119"/>
        <v>04. Czerwony 3009</v>
      </c>
    </row>
    <row r="506" spans="1:95">
      <c r="A506" s="17"/>
      <c r="B506" s="18"/>
      <c r="C506" s="3"/>
      <c r="D506" s="3"/>
      <c r="E506" s="18"/>
      <c r="F506" s="3"/>
      <c r="G506" s="3"/>
      <c r="H506" s="17"/>
      <c r="I506" s="3"/>
      <c r="J506" s="3"/>
      <c r="K506" s="3"/>
      <c r="L506" s="3"/>
      <c r="M506" s="3"/>
      <c r="O506" s="17"/>
      <c r="P506" s="3"/>
      <c r="Q506" s="18"/>
      <c r="R506" s="3"/>
      <c r="S506" s="3"/>
      <c r="T506" s="17"/>
      <c r="U506" s="3"/>
      <c r="V506" s="3"/>
      <c r="W506" s="3"/>
      <c r="X506" s="3"/>
      <c r="Y506" s="26"/>
      <c r="Z506" s="27"/>
      <c r="AA506" s="26"/>
      <c r="AB506" s="28"/>
      <c r="AC506" s="26"/>
      <c r="AD506" s="26"/>
      <c r="AE506" s="27"/>
      <c r="AF506" s="26"/>
      <c r="AG506" s="26"/>
      <c r="AH506" s="26"/>
      <c r="AI506" s="26"/>
      <c r="AN506" s="62" t="s">
        <v>320</v>
      </c>
      <c r="AO506" s="7" t="s">
        <v>1472</v>
      </c>
      <c r="AP506" s="26"/>
      <c r="AQ506" s="26"/>
      <c r="BN506" s="63" t="s">
        <v>1587</v>
      </c>
      <c r="BO506" s="182" t="s">
        <v>1190</v>
      </c>
      <c r="BW506" s="62" t="s">
        <v>1883</v>
      </c>
      <c r="BX506" s="62" t="s">
        <v>307</v>
      </c>
      <c r="CP506" s="175" t="s">
        <v>1084</v>
      </c>
      <c r="CQ506" s="174" t="str">
        <f t="shared" si="119"/>
        <v>05. Zielony 6020</v>
      </c>
    </row>
    <row r="507" spans="1:95">
      <c r="A507" s="17"/>
      <c r="B507" s="18"/>
      <c r="C507" s="3"/>
      <c r="D507" s="3"/>
      <c r="E507" s="18"/>
      <c r="F507" s="3"/>
      <c r="G507" s="3"/>
      <c r="H507" s="17"/>
      <c r="I507" s="3"/>
      <c r="J507" s="3"/>
      <c r="K507" s="3"/>
      <c r="L507" s="3"/>
      <c r="M507" s="3"/>
      <c r="O507" s="17"/>
      <c r="P507" s="3"/>
      <c r="Q507" s="18"/>
      <c r="R507" s="3"/>
      <c r="S507" s="3"/>
      <c r="T507" s="17"/>
      <c r="U507" s="3"/>
      <c r="V507" s="3"/>
      <c r="W507" s="3"/>
      <c r="X507" s="3"/>
      <c r="Y507" s="26"/>
      <c r="Z507" s="27"/>
      <c r="AA507" s="26"/>
      <c r="AB507" s="28"/>
      <c r="AC507" s="26"/>
      <c r="AD507" s="26"/>
      <c r="AE507" s="27"/>
      <c r="AF507" s="26"/>
      <c r="AG507" s="26"/>
      <c r="AH507" s="26"/>
      <c r="AI507" s="26"/>
      <c r="AN507" s="62" t="s">
        <v>322</v>
      </c>
      <c r="AO507" s="7" t="s">
        <v>1472</v>
      </c>
      <c r="AP507" s="26"/>
      <c r="AQ507" s="26"/>
      <c r="BN507" s="63" t="s">
        <v>1587</v>
      </c>
      <c r="BO507" s="182" t="s">
        <v>1191</v>
      </c>
      <c r="BW507" s="62" t="s">
        <v>1884</v>
      </c>
      <c r="BX507" s="62" t="s">
        <v>307</v>
      </c>
      <c r="CP507" s="175" t="s">
        <v>1084</v>
      </c>
      <c r="CQ507" s="174" t="str">
        <f t="shared" si="119"/>
        <v>06. Czarny 9005</v>
      </c>
    </row>
    <row r="508" spans="1:95">
      <c r="A508" s="17"/>
      <c r="B508" s="18"/>
      <c r="C508" s="3"/>
      <c r="D508" s="3"/>
      <c r="E508" s="18"/>
      <c r="F508" s="3"/>
      <c r="G508" s="3"/>
      <c r="H508" s="17"/>
      <c r="I508" s="3"/>
      <c r="J508" s="3"/>
      <c r="K508" s="3"/>
      <c r="L508" s="3"/>
      <c r="M508" s="3"/>
      <c r="O508" s="17"/>
      <c r="P508" s="3"/>
      <c r="Q508" s="18"/>
      <c r="R508" s="3"/>
      <c r="S508" s="3"/>
      <c r="T508" s="17"/>
      <c r="U508" s="3"/>
      <c r="V508" s="3"/>
      <c r="W508" s="3"/>
      <c r="X508" s="3"/>
      <c r="Y508" s="26"/>
      <c r="Z508" s="27"/>
      <c r="AA508" s="26"/>
      <c r="AB508" s="28"/>
      <c r="AC508" s="26"/>
      <c r="AD508" s="26"/>
      <c r="AE508" s="27"/>
      <c r="AF508" s="26"/>
      <c r="AG508" s="26"/>
      <c r="AH508" s="26"/>
      <c r="AI508" s="26"/>
      <c r="AN508" s="62" t="s">
        <v>321</v>
      </c>
      <c r="AO508" s="7" t="s">
        <v>1472</v>
      </c>
      <c r="AP508" s="26"/>
      <c r="AQ508" s="26"/>
      <c r="BN508" s="63" t="s">
        <v>1587</v>
      </c>
      <c r="BO508" s="182" t="s">
        <v>1282</v>
      </c>
      <c r="BW508" s="62" t="s">
        <v>1792</v>
      </c>
      <c r="BX508" s="62" t="s">
        <v>307</v>
      </c>
      <c r="CP508" s="175" t="s">
        <v>1084</v>
      </c>
      <c r="CQ508" s="174" t="str">
        <f t="shared" si="119"/>
        <v>07. Ceglasty 8004</v>
      </c>
    </row>
    <row r="509" spans="1:95">
      <c r="A509" s="17"/>
      <c r="B509" s="18"/>
      <c r="C509" s="3"/>
      <c r="D509" s="3"/>
      <c r="E509" s="18"/>
      <c r="F509" s="3"/>
      <c r="G509" s="3"/>
      <c r="H509" s="17"/>
      <c r="I509" s="3"/>
      <c r="J509" s="3"/>
      <c r="K509" s="3"/>
      <c r="L509" s="3"/>
      <c r="M509" s="3"/>
      <c r="O509" s="17"/>
      <c r="P509" s="3"/>
      <c r="Q509" s="18"/>
      <c r="R509" s="3"/>
      <c r="S509" s="3"/>
      <c r="T509" s="17"/>
      <c r="U509" s="3"/>
      <c r="V509" s="3"/>
      <c r="W509" s="3"/>
      <c r="X509" s="3"/>
      <c r="Y509" s="26"/>
      <c r="Z509" s="27"/>
      <c r="AA509" s="26"/>
      <c r="AB509" s="28"/>
      <c r="AC509" s="26"/>
      <c r="AD509" s="26"/>
      <c r="AE509" s="27"/>
      <c r="AF509" s="26"/>
      <c r="AG509" s="26"/>
      <c r="AH509" s="26"/>
      <c r="AI509" s="26"/>
      <c r="AN509" s="62" t="s">
        <v>323</v>
      </c>
      <c r="AO509" s="7" t="s">
        <v>1472</v>
      </c>
      <c r="AP509" s="26"/>
      <c r="AQ509" s="26"/>
      <c r="BN509" s="63" t="s">
        <v>1587</v>
      </c>
      <c r="BO509" s="62" t="s">
        <v>1309</v>
      </c>
      <c r="BW509" s="62" t="s">
        <v>1793</v>
      </c>
      <c r="BX509" s="62" t="s">
        <v>307</v>
      </c>
      <c r="CP509" s="175" t="s">
        <v>1084</v>
      </c>
      <c r="CQ509" s="174" t="str">
        <f t="shared" si="119"/>
        <v>08. Antracyt 7021</v>
      </c>
    </row>
    <row r="510" spans="1:95">
      <c r="A510" s="17"/>
      <c r="B510" s="18"/>
      <c r="C510" s="3"/>
      <c r="D510" s="3"/>
      <c r="E510" s="18"/>
      <c r="F510" s="3"/>
      <c r="G510" s="3"/>
      <c r="H510" s="17"/>
      <c r="I510" s="3"/>
      <c r="J510" s="3"/>
      <c r="K510" s="3"/>
      <c r="L510" s="3"/>
      <c r="M510" s="3"/>
      <c r="O510" s="17"/>
      <c r="P510" s="3"/>
      <c r="Q510" s="18"/>
      <c r="R510" s="3"/>
      <c r="S510" s="3"/>
      <c r="T510" s="17"/>
      <c r="U510" s="3"/>
      <c r="V510" s="3"/>
      <c r="W510" s="3"/>
      <c r="X510" s="3"/>
      <c r="Y510" s="26"/>
      <c r="Z510" s="27"/>
      <c r="AA510" s="26"/>
      <c r="AB510" s="28"/>
      <c r="AC510" s="26"/>
      <c r="AD510" s="26"/>
      <c r="AE510" s="27"/>
      <c r="AF510" s="26"/>
      <c r="AG510" s="26"/>
      <c r="AH510" s="26"/>
      <c r="AI510" s="26"/>
      <c r="AN510" s="62" t="s">
        <v>320</v>
      </c>
      <c r="AO510" s="7" t="s">
        <v>1473</v>
      </c>
      <c r="AP510" s="26"/>
      <c r="AQ510" s="26"/>
      <c r="BN510" s="63" t="s">
        <v>1587</v>
      </c>
      <c r="BO510" s="62" t="s">
        <v>1310</v>
      </c>
      <c r="BW510" s="62" t="s">
        <v>1794</v>
      </c>
      <c r="BX510" s="62" t="s">
        <v>307</v>
      </c>
      <c r="CP510" s="175" t="s">
        <v>1084</v>
      </c>
      <c r="CQ510" s="174" t="str">
        <f>CC16</f>
        <v>10. Brązowy 8019</v>
      </c>
    </row>
    <row r="511" spans="1:95">
      <c r="A511" s="17"/>
      <c r="B511" s="18"/>
      <c r="C511" s="3"/>
      <c r="D511" s="3"/>
      <c r="E511" s="18"/>
      <c r="F511" s="3"/>
      <c r="G511" s="3"/>
      <c r="H511" s="17"/>
      <c r="I511" s="3"/>
      <c r="J511" s="3"/>
      <c r="K511" s="3"/>
      <c r="L511" s="3"/>
      <c r="M511" s="3"/>
      <c r="O511" s="17"/>
      <c r="P511" s="3"/>
      <c r="Q511" s="18"/>
      <c r="R511" s="3"/>
      <c r="S511" s="3"/>
      <c r="T511" s="17"/>
      <c r="U511" s="3"/>
      <c r="V511" s="3"/>
      <c r="W511" s="3"/>
      <c r="X511" s="3"/>
      <c r="Y511" s="26"/>
      <c r="Z511" s="27"/>
      <c r="AA511" s="26"/>
      <c r="AB511" s="28"/>
      <c r="AC511" s="26"/>
      <c r="AD511" s="26"/>
      <c r="AE511" s="27"/>
      <c r="AF511" s="26"/>
      <c r="AG511" s="26"/>
      <c r="AH511" s="26"/>
      <c r="AI511" s="26"/>
      <c r="AN511" s="62" t="s">
        <v>322</v>
      </c>
      <c r="AO511" s="7" t="s">
        <v>1473</v>
      </c>
      <c r="AP511" s="26"/>
      <c r="AQ511" s="26"/>
      <c r="BN511" s="63" t="s">
        <v>1587</v>
      </c>
      <c r="BO511" s="182" t="s">
        <v>1193</v>
      </c>
      <c r="BW511" s="62" t="s">
        <v>1795</v>
      </c>
      <c r="BX511" s="62" t="s">
        <v>307</v>
      </c>
      <c r="CP511" s="175"/>
      <c r="CQ511" s="145"/>
    </row>
    <row r="512" spans="1:95">
      <c r="A512" s="17"/>
      <c r="B512" s="18"/>
      <c r="C512" s="3"/>
      <c r="D512" s="3"/>
      <c r="E512" s="18"/>
      <c r="F512" s="3"/>
      <c r="G512" s="3"/>
      <c r="H512" s="17"/>
      <c r="I512" s="3"/>
      <c r="J512" s="3"/>
      <c r="K512" s="3"/>
      <c r="L512" s="3"/>
      <c r="M512" s="3"/>
      <c r="O512" s="17"/>
      <c r="P512" s="3"/>
      <c r="Q512" s="18"/>
      <c r="R512" s="3"/>
      <c r="S512" s="3"/>
      <c r="T512" s="17"/>
      <c r="U512" s="3"/>
      <c r="V512" s="3"/>
      <c r="W512" s="3"/>
      <c r="X512" s="3"/>
      <c r="Y512" s="26"/>
      <c r="Z512" s="27"/>
      <c r="AA512" s="26"/>
      <c r="AB512" s="28"/>
      <c r="AC512" s="26"/>
      <c r="AD512" s="26"/>
      <c r="AE512" s="27"/>
      <c r="AF512" s="26"/>
      <c r="AG512" s="26"/>
      <c r="AH512" s="26"/>
      <c r="AI512" s="26"/>
      <c r="AN512" s="62" t="s">
        <v>321</v>
      </c>
      <c r="AO512" s="7" t="s">
        <v>1473</v>
      </c>
      <c r="AP512" s="26"/>
      <c r="AQ512" s="26"/>
      <c r="BN512" s="63" t="s">
        <v>1587</v>
      </c>
      <c r="BO512" s="182" t="s">
        <v>1283</v>
      </c>
      <c r="BW512" s="62" t="s">
        <v>1796</v>
      </c>
      <c r="BX512" s="62" t="s">
        <v>307</v>
      </c>
      <c r="CP512" s="144"/>
      <c r="CQ512" s="144"/>
    </row>
    <row r="513" spans="1:95">
      <c r="A513" s="17"/>
      <c r="B513" s="18"/>
      <c r="C513" s="3"/>
      <c r="D513" s="3"/>
      <c r="E513" s="18"/>
      <c r="F513" s="3"/>
      <c r="G513" s="3"/>
      <c r="H513" s="17"/>
      <c r="I513" s="3"/>
      <c r="J513" s="3"/>
      <c r="K513" s="3"/>
      <c r="L513" s="3"/>
      <c r="M513" s="3"/>
      <c r="O513" s="17"/>
      <c r="P513" s="3"/>
      <c r="Q513" s="18"/>
      <c r="R513" s="3"/>
      <c r="S513" s="3"/>
      <c r="T513" s="17"/>
      <c r="U513" s="3"/>
      <c r="V513" s="3"/>
      <c r="W513" s="3"/>
      <c r="X513" s="3"/>
      <c r="Y513" s="26"/>
      <c r="Z513" s="27"/>
      <c r="AA513" s="26"/>
      <c r="AB513" s="28"/>
      <c r="AC513" s="26"/>
      <c r="AD513" s="26"/>
      <c r="AE513" s="27"/>
      <c r="AF513" s="26"/>
      <c r="AG513" s="26"/>
      <c r="AH513" s="26"/>
      <c r="AI513" s="26"/>
      <c r="AN513" s="62" t="s">
        <v>323</v>
      </c>
      <c r="AO513" s="7" t="s">
        <v>1473</v>
      </c>
      <c r="AP513" s="26"/>
      <c r="AQ513" s="26"/>
      <c r="BN513" s="63" t="s">
        <v>1587</v>
      </c>
      <c r="BO513" s="182" t="s">
        <v>1284</v>
      </c>
      <c r="BW513" s="62" t="s">
        <v>1797</v>
      </c>
      <c r="BX513" s="62" t="s">
        <v>307</v>
      </c>
      <c r="CP513" s="93" t="s">
        <v>143</v>
      </c>
      <c r="CQ513" s="91" t="str">
        <f t="shared" ref="CQ513:CQ520" si="120">CC7</f>
        <v>01. Szary 7046</v>
      </c>
    </row>
    <row r="514" spans="1:95">
      <c r="A514" s="17"/>
      <c r="B514" s="18"/>
      <c r="C514" s="3"/>
      <c r="D514" s="3"/>
      <c r="E514" s="18"/>
      <c r="F514" s="3"/>
      <c r="G514" s="3"/>
      <c r="H514" s="17"/>
      <c r="I514" s="3"/>
      <c r="J514" s="3"/>
      <c r="K514" s="3"/>
      <c r="L514" s="3"/>
      <c r="M514" s="3"/>
      <c r="O514" s="17"/>
      <c r="P514" s="3"/>
      <c r="Q514" s="18"/>
      <c r="R514" s="3"/>
      <c r="S514" s="3"/>
      <c r="T514" s="17"/>
      <c r="U514" s="3"/>
      <c r="V514" s="3"/>
      <c r="W514" s="3"/>
      <c r="X514" s="3"/>
      <c r="Y514" s="26"/>
      <c r="Z514" s="27"/>
      <c r="AA514" s="26"/>
      <c r="AB514" s="28"/>
      <c r="AC514" s="26"/>
      <c r="AD514" s="26"/>
      <c r="AE514" s="27"/>
      <c r="AF514" s="26"/>
      <c r="AG514" s="26"/>
      <c r="AH514" s="26"/>
      <c r="AI514" s="26"/>
      <c r="AN514" s="62" t="s">
        <v>320</v>
      </c>
      <c r="AO514" s="7" t="s">
        <v>1474</v>
      </c>
      <c r="AP514" s="26"/>
      <c r="AQ514" s="26"/>
      <c r="BN514" s="63" t="s">
        <v>1587</v>
      </c>
      <c r="BO514" s="182" t="s">
        <v>1285</v>
      </c>
      <c r="BW514" s="62" t="s">
        <v>1798</v>
      </c>
      <c r="BX514" s="62" t="s">
        <v>307</v>
      </c>
      <c r="CP514" s="93" t="s">
        <v>143</v>
      </c>
      <c r="CQ514" s="91" t="str">
        <f t="shared" si="120"/>
        <v>02. Brązowy 8017</v>
      </c>
    </row>
    <row r="515" spans="1:95">
      <c r="A515" s="17"/>
      <c r="B515" s="18"/>
      <c r="C515" s="3"/>
      <c r="D515" s="3"/>
      <c r="E515" s="18"/>
      <c r="F515" s="3"/>
      <c r="G515" s="3"/>
      <c r="H515" s="17"/>
      <c r="I515" s="3"/>
      <c r="J515" s="3"/>
      <c r="K515" s="3"/>
      <c r="L515" s="3"/>
      <c r="M515" s="3"/>
      <c r="O515" s="17"/>
      <c r="P515" s="3"/>
      <c r="Q515" s="18"/>
      <c r="R515" s="3"/>
      <c r="S515" s="3"/>
      <c r="T515" s="17"/>
      <c r="U515" s="3"/>
      <c r="V515" s="3"/>
      <c r="W515" s="3"/>
      <c r="X515" s="3"/>
      <c r="Y515" s="26"/>
      <c r="Z515" s="27"/>
      <c r="AA515" s="26"/>
      <c r="AB515" s="28"/>
      <c r="AC515" s="26"/>
      <c r="AD515" s="26"/>
      <c r="AE515" s="27"/>
      <c r="AF515" s="26"/>
      <c r="AG515" s="26"/>
      <c r="AH515" s="26"/>
      <c r="AI515" s="26"/>
      <c r="AN515" s="62" t="s">
        <v>322</v>
      </c>
      <c r="AO515" s="7" t="s">
        <v>1474</v>
      </c>
      <c r="AP515" s="26"/>
      <c r="AQ515" s="26"/>
      <c r="BN515" s="63" t="s">
        <v>1587</v>
      </c>
      <c r="BO515" s="182" t="s">
        <v>1286</v>
      </c>
      <c r="BW515" s="62" t="s">
        <v>1799</v>
      </c>
      <c r="BX515" s="62" t="s">
        <v>307</v>
      </c>
      <c r="CP515" s="93" t="s">
        <v>143</v>
      </c>
      <c r="CQ515" s="91" t="str">
        <f t="shared" si="120"/>
        <v>03. Grafitowy 7024</v>
      </c>
    </row>
    <row r="516" spans="1:95">
      <c r="A516" s="17"/>
      <c r="B516" s="18"/>
      <c r="C516" s="3"/>
      <c r="D516" s="3"/>
      <c r="E516" s="18"/>
      <c r="F516" s="3"/>
      <c r="G516" s="3"/>
      <c r="H516" s="17"/>
      <c r="I516" s="3"/>
      <c r="J516" s="3"/>
      <c r="K516" s="3"/>
      <c r="L516" s="3"/>
      <c r="M516" s="3"/>
      <c r="O516" s="17"/>
      <c r="P516" s="3"/>
      <c r="Q516" s="18"/>
      <c r="R516" s="3"/>
      <c r="S516" s="3"/>
      <c r="T516" s="17"/>
      <c r="U516" s="3"/>
      <c r="V516" s="3"/>
      <c r="W516" s="3"/>
      <c r="X516" s="3"/>
      <c r="Y516" s="26"/>
      <c r="Z516" s="27"/>
      <c r="AA516" s="26"/>
      <c r="AB516" s="28"/>
      <c r="AC516" s="26"/>
      <c r="AD516" s="26"/>
      <c r="AE516" s="27"/>
      <c r="AF516" s="26"/>
      <c r="AG516" s="26"/>
      <c r="AH516" s="26"/>
      <c r="AI516" s="26"/>
      <c r="AN516" s="62" t="s">
        <v>321</v>
      </c>
      <c r="AO516" s="7" t="s">
        <v>1474</v>
      </c>
      <c r="AP516" s="26"/>
      <c r="AQ516" s="26"/>
      <c r="BN516" s="63" t="s">
        <v>1587</v>
      </c>
      <c r="BO516" s="62" t="s">
        <v>1287</v>
      </c>
      <c r="BW516" s="62" t="s">
        <v>1885</v>
      </c>
      <c r="BX516" s="62" t="s">
        <v>307</v>
      </c>
      <c r="CP516" s="93" t="s">
        <v>143</v>
      </c>
      <c r="CQ516" s="91" t="str">
        <f t="shared" si="120"/>
        <v>04. Czerwony 3009</v>
      </c>
    </row>
    <row r="517" spans="1:95">
      <c r="A517" s="17"/>
      <c r="B517" s="18"/>
      <c r="C517" s="3"/>
      <c r="D517" s="3"/>
      <c r="E517" s="18"/>
      <c r="F517" s="3"/>
      <c r="G517" s="3"/>
      <c r="H517" s="17"/>
      <c r="I517" s="3"/>
      <c r="J517" s="3"/>
      <c r="K517" s="3"/>
      <c r="L517" s="3"/>
      <c r="M517" s="3"/>
      <c r="O517" s="17"/>
      <c r="P517" s="3"/>
      <c r="Q517" s="18"/>
      <c r="R517" s="3"/>
      <c r="S517" s="3"/>
      <c r="T517" s="17"/>
      <c r="U517" s="3"/>
      <c r="V517" s="3"/>
      <c r="W517" s="3"/>
      <c r="X517" s="3"/>
      <c r="Y517" s="26"/>
      <c r="Z517" s="27"/>
      <c r="AA517" s="26"/>
      <c r="AB517" s="28"/>
      <c r="AC517" s="26"/>
      <c r="AD517" s="26"/>
      <c r="AE517" s="27"/>
      <c r="AF517" s="26"/>
      <c r="AG517" s="26"/>
      <c r="AH517" s="26"/>
      <c r="AI517" s="26"/>
      <c r="AN517" s="62" t="s">
        <v>323</v>
      </c>
      <c r="AO517" s="7" t="s">
        <v>1474</v>
      </c>
      <c r="AP517" s="26"/>
      <c r="AQ517" s="26"/>
      <c r="BN517" s="63" t="s">
        <v>1587</v>
      </c>
      <c r="BO517" s="62" t="s">
        <v>1288</v>
      </c>
      <c r="BW517" s="62" t="s">
        <v>1616</v>
      </c>
      <c r="BX517" s="62" t="s">
        <v>307</v>
      </c>
      <c r="CP517" s="93" t="s">
        <v>143</v>
      </c>
      <c r="CQ517" s="91" t="str">
        <f t="shared" si="120"/>
        <v>05. Zielony 6020</v>
      </c>
    </row>
    <row r="518" spans="1:95">
      <c r="A518" s="17"/>
      <c r="B518" s="18"/>
      <c r="C518" s="3"/>
      <c r="D518" s="3"/>
      <c r="E518" s="18"/>
      <c r="F518" s="3"/>
      <c r="G518" s="3"/>
      <c r="H518" s="17"/>
      <c r="I518" s="3"/>
      <c r="J518" s="3"/>
      <c r="K518" s="3"/>
      <c r="L518" s="3"/>
      <c r="M518" s="3"/>
      <c r="O518" s="17"/>
      <c r="P518" s="3"/>
      <c r="Q518" s="18"/>
      <c r="R518" s="3"/>
      <c r="S518" s="3"/>
      <c r="T518" s="17"/>
      <c r="U518" s="3"/>
      <c r="V518" s="3"/>
      <c r="W518" s="3"/>
      <c r="X518" s="3"/>
      <c r="Y518" s="26"/>
      <c r="Z518" s="27"/>
      <c r="AA518" s="26"/>
      <c r="AB518" s="28"/>
      <c r="AC518" s="26"/>
      <c r="AD518" s="26"/>
      <c r="AE518" s="27"/>
      <c r="AF518" s="26"/>
      <c r="AG518" s="26"/>
      <c r="AH518" s="26"/>
      <c r="AI518" s="26"/>
      <c r="AN518" s="26"/>
      <c r="AO518" s="26"/>
      <c r="AP518" s="26"/>
      <c r="AQ518" s="26"/>
      <c r="BN518" s="63" t="s">
        <v>1587</v>
      </c>
      <c r="BO518" s="62" t="s">
        <v>1289</v>
      </c>
      <c r="BW518" s="62" t="s">
        <v>1617</v>
      </c>
      <c r="BX518" s="62" t="s">
        <v>307</v>
      </c>
      <c r="CP518" s="93" t="s">
        <v>143</v>
      </c>
      <c r="CQ518" s="91" t="str">
        <f t="shared" si="120"/>
        <v>06. Czarny 9005</v>
      </c>
    </row>
    <row r="519" spans="1:95">
      <c r="A519" s="17"/>
      <c r="B519" s="18"/>
      <c r="C519" s="3"/>
      <c r="D519" s="3"/>
      <c r="E519" s="18"/>
      <c r="F519" s="3"/>
      <c r="G519" s="3"/>
      <c r="H519" s="17"/>
      <c r="I519" s="3"/>
      <c r="J519" s="3"/>
      <c r="K519" s="3"/>
      <c r="L519" s="3"/>
      <c r="M519" s="3"/>
      <c r="O519" s="17"/>
      <c r="P519" s="3"/>
      <c r="Q519" s="18"/>
      <c r="R519" s="3"/>
      <c r="S519" s="3"/>
      <c r="T519" s="17"/>
      <c r="U519" s="3"/>
      <c r="V519" s="3"/>
      <c r="W519" s="3"/>
      <c r="X519" s="3"/>
      <c r="Y519" s="26"/>
      <c r="Z519" s="27"/>
      <c r="AA519" s="26"/>
      <c r="AB519" s="28"/>
      <c r="AC519" s="26"/>
      <c r="AD519" s="26"/>
      <c r="AE519" s="27"/>
      <c r="AF519" s="26"/>
      <c r="AG519" s="26"/>
      <c r="AH519" s="26"/>
      <c r="AI519" s="26"/>
      <c r="AN519" s="26"/>
      <c r="AO519" s="26"/>
      <c r="AP519" s="26"/>
      <c r="AQ519" s="26"/>
      <c r="BN519" s="63" t="s">
        <v>1587</v>
      </c>
      <c r="BO519" s="62" t="s">
        <v>1290</v>
      </c>
      <c r="CP519" s="93" t="s">
        <v>143</v>
      </c>
      <c r="CQ519" s="91" t="str">
        <f t="shared" si="120"/>
        <v>07. Ceglasty 8004</v>
      </c>
    </row>
    <row r="520" spans="1:95">
      <c r="A520" s="17"/>
      <c r="B520" s="18"/>
      <c r="C520" s="3"/>
      <c r="D520" s="3"/>
      <c r="E520" s="18"/>
      <c r="F520" s="3"/>
      <c r="G520" s="3"/>
      <c r="H520" s="17"/>
      <c r="I520" s="3"/>
      <c r="J520" s="3"/>
      <c r="K520" s="3"/>
      <c r="L520" s="3"/>
      <c r="M520" s="3"/>
      <c r="O520" s="17"/>
      <c r="P520" s="3"/>
      <c r="Q520" s="18"/>
      <c r="R520" s="3"/>
      <c r="S520" s="3"/>
      <c r="T520" s="17"/>
      <c r="U520" s="3"/>
      <c r="V520" s="3"/>
      <c r="W520" s="3"/>
      <c r="X520" s="3"/>
      <c r="Y520" s="26"/>
      <c r="Z520" s="27"/>
      <c r="AA520" s="26"/>
      <c r="AB520" s="28"/>
      <c r="AC520" s="26"/>
      <c r="AD520" s="26"/>
      <c r="AE520" s="27"/>
      <c r="AF520" s="26"/>
      <c r="AG520" s="26"/>
      <c r="AH520" s="26"/>
      <c r="AI520" s="26"/>
      <c r="AN520" s="26"/>
      <c r="AO520" s="26"/>
      <c r="AP520" s="26"/>
      <c r="AQ520" s="26"/>
      <c r="BW520" s="62" t="s">
        <v>1618</v>
      </c>
      <c r="BX520" s="62" t="s">
        <v>307</v>
      </c>
      <c r="CP520" s="93" t="s">
        <v>143</v>
      </c>
      <c r="CQ520" s="91" t="str">
        <f t="shared" si="120"/>
        <v>08. Antracyt 7021</v>
      </c>
    </row>
    <row r="521" spans="1:95">
      <c r="A521" s="17"/>
      <c r="B521" s="18"/>
      <c r="C521" s="3"/>
      <c r="D521" s="3"/>
      <c r="E521" s="18"/>
      <c r="F521" s="3"/>
      <c r="G521" s="3"/>
      <c r="H521" s="17"/>
      <c r="I521" s="3"/>
      <c r="J521" s="3"/>
      <c r="K521" s="3"/>
      <c r="L521" s="3"/>
      <c r="M521" s="3"/>
      <c r="O521" s="17"/>
      <c r="P521" s="3"/>
      <c r="Q521" s="18"/>
      <c r="R521" s="3"/>
      <c r="S521" s="3"/>
      <c r="T521" s="17"/>
      <c r="U521" s="3"/>
      <c r="V521" s="3"/>
      <c r="W521" s="3"/>
      <c r="X521" s="3"/>
      <c r="Y521" s="26"/>
      <c r="Z521" s="27"/>
      <c r="AA521" s="26"/>
      <c r="AB521" s="28"/>
      <c r="AC521" s="26"/>
      <c r="AD521" s="26"/>
      <c r="AE521" s="27"/>
      <c r="AF521" s="26"/>
      <c r="AG521" s="26"/>
      <c r="AH521" s="26"/>
      <c r="AI521" s="26"/>
      <c r="AN521" s="26"/>
      <c r="AO521" s="26"/>
      <c r="AP521" s="26"/>
      <c r="AQ521" s="26"/>
      <c r="BN521" s="63" t="s">
        <v>1588</v>
      </c>
      <c r="CP521" s="93" t="s">
        <v>143</v>
      </c>
      <c r="CQ521" s="91" t="str">
        <f>CC16</f>
        <v>10. Brązowy 8019</v>
      </c>
    </row>
    <row r="522" spans="1:95">
      <c r="A522" s="17"/>
      <c r="B522" s="18"/>
      <c r="C522" s="3"/>
      <c r="D522" s="3"/>
      <c r="E522" s="18"/>
      <c r="F522" s="3"/>
      <c r="G522" s="3"/>
      <c r="H522" s="17"/>
      <c r="I522" s="3"/>
      <c r="J522" s="3"/>
      <c r="K522" s="3"/>
      <c r="L522" s="3"/>
      <c r="M522" s="3"/>
      <c r="O522" s="17"/>
      <c r="P522" s="3"/>
      <c r="Q522" s="18"/>
      <c r="R522" s="3"/>
      <c r="S522" s="3"/>
      <c r="T522" s="17"/>
      <c r="U522" s="3"/>
      <c r="V522" s="3"/>
      <c r="W522" s="3"/>
      <c r="X522" s="3"/>
      <c r="Y522" s="26"/>
      <c r="Z522" s="27"/>
      <c r="AA522" s="26"/>
      <c r="AB522" s="28"/>
      <c r="AC522" s="26"/>
      <c r="AD522" s="26"/>
      <c r="AE522" s="27"/>
      <c r="AF522" s="26"/>
      <c r="AG522" s="26"/>
      <c r="AH522" s="26"/>
      <c r="AI522" s="26"/>
      <c r="AN522" s="26"/>
      <c r="AO522" s="26"/>
      <c r="AP522" s="26"/>
      <c r="AQ522" s="26"/>
      <c r="BN522" s="63" t="s">
        <v>1588</v>
      </c>
      <c r="BO522" s="122" t="s">
        <v>1589</v>
      </c>
      <c r="BW522" s="62" t="s">
        <v>1846</v>
      </c>
      <c r="BX522" s="62" t="s">
        <v>307</v>
      </c>
      <c r="CP522" s="94"/>
      <c r="CQ522" s="95"/>
    </row>
    <row r="523" spans="1:95">
      <c r="A523" s="17"/>
      <c r="B523" s="18"/>
      <c r="C523" s="3"/>
      <c r="D523" s="3"/>
      <c r="E523" s="18"/>
      <c r="F523" s="3"/>
      <c r="G523" s="3"/>
      <c r="H523" s="17"/>
      <c r="I523" s="3"/>
      <c r="J523" s="3"/>
      <c r="K523" s="3"/>
      <c r="L523" s="3"/>
      <c r="M523" s="3"/>
      <c r="O523" s="17"/>
      <c r="P523" s="3"/>
      <c r="Q523" s="18"/>
      <c r="R523" s="3"/>
      <c r="S523" s="3"/>
      <c r="T523" s="17"/>
      <c r="U523" s="3"/>
      <c r="V523" s="3"/>
      <c r="W523" s="3"/>
      <c r="X523" s="3"/>
      <c r="Y523" s="26"/>
      <c r="Z523" s="27"/>
      <c r="AA523" s="26"/>
      <c r="AB523" s="28"/>
      <c r="AC523" s="26"/>
      <c r="AD523" s="26"/>
      <c r="AE523" s="27"/>
      <c r="AF523" s="26"/>
      <c r="AG523" s="26"/>
      <c r="AH523" s="26"/>
      <c r="AI523" s="26"/>
      <c r="AN523" s="26"/>
      <c r="AO523" s="26"/>
      <c r="AP523" s="26"/>
      <c r="AQ523" s="26"/>
      <c r="BN523" s="63" t="s">
        <v>1588</v>
      </c>
      <c r="BW523" s="62" t="s">
        <v>1847</v>
      </c>
      <c r="BX523" s="62" t="s">
        <v>307</v>
      </c>
      <c r="CP523" s="62" t="s">
        <v>145</v>
      </c>
      <c r="CQ523" s="62" t="str">
        <f t="shared" ref="CQ523:CQ530" si="121">CC7</f>
        <v>01. Szary 7046</v>
      </c>
    </row>
    <row r="524" spans="1:95">
      <c r="A524" s="17"/>
      <c r="B524" s="18"/>
      <c r="C524" s="3"/>
      <c r="D524" s="3"/>
      <c r="E524" s="18"/>
      <c r="F524" s="3"/>
      <c r="G524" s="3"/>
      <c r="H524" s="17"/>
      <c r="I524" s="3"/>
      <c r="J524" s="3"/>
      <c r="K524" s="3"/>
      <c r="L524" s="3"/>
      <c r="M524" s="3"/>
      <c r="O524" s="17"/>
      <c r="P524" s="3"/>
      <c r="Q524" s="18"/>
      <c r="R524" s="3"/>
      <c r="S524" s="3"/>
      <c r="T524" s="17"/>
      <c r="U524" s="3"/>
      <c r="V524" s="3"/>
      <c r="W524" s="3"/>
      <c r="X524" s="3"/>
      <c r="Y524" s="26"/>
      <c r="Z524" s="27"/>
      <c r="AA524" s="26"/>
      <c r="AB524" s="28"/>
      <c r="AC524" s="26"/>
      <c r="AD524" s="26"/>
      <c r="AE524" s="27"/>
      <c r="AF524" s="26"/>
      <c r="AG524" s="26"/>
      <c r="AH524" s="26"/>
      <c r="AI524" s="26"/>
      <c r="AN524" s="26"/>
      <c r="AO524" s="26"/>
      <c r="AP524" s="26"/>
      <c r="AQ524" s="26"/>
      <c r="BM524" s="61" t="str">
        <f>LEFT(BO559,12)</f>
        <v>PAKIET.A.125</v>
      </c>
      <c r="BN524" s="63" t="s">
        <v>1588</v>
      </c>
      <c r="BO524" s="62" t="s">
        <v>1594</v>
      </c>
      <c r="BW524" s="62" t="s">
        <v>1848</v>
      </c>
      <c r="BX524" s="62" t="s">
        <v>307</v>
      </c>
      <c r="CP524" s="62" t="s">
        <v>145</v>
      </c>
      <c r="CQ524" s="62" t="str">
        <f t="shared" si="121"/>
        <v>02. Brązowy 8017</v>
      </c>
    </row>
    <row r="525" spans="1:95">
      <c r="A525" s="17"/>
      <c r="B525" s="18"/>
      <c r="C525" s="3"/>
      <c r="D525" s="3"/>
      <c r="E525" s="18"/>
      <c r="F525" s="3"/>
      <c r="G525" s="3"/>
      <c r="H525" s="17"/>
      <c r="I525" s="3"/>
      <c r="J525" s="3"/>
      <c r="K525" s="3"/>
      <c r="L525" s="3"/>
      <c r="M525" s="3"/>
      <c r="O525" s="17"/>
      <c r="P525" s="3"/>
      <c r="Q525" s="18"/>
      <c r="R525" s="3"/>
      <c r="S525" s="3"/>
      <c r="T525" s="17"/>
      <c r="U525" s="3"/>
      <c r="V525" s="3"/>
      <c r="W525" s="3"/>
      <c r="X525" s="3"/>
      <c r="Y525" s="26"/>
      <c r="Z525" s="27"/>
      <c r="AA525" s="26"/>
      <c r="AB525" s="28"/>
      <c r="AC525" s="26"/>
      <c r="AD525" s="26"/>
      <c r="AE525" s="27"/>
      <c r="AF525" s="26"/>
      <c r="AG525" s="26"/>
      <c r="AH525" s="26"/>
      <c r="AI525" s="26"/>
      <c r="AN525" s="26"/>
      <c r="AO525" s="26"/>
      <c r="AP525" s="26"/>
      <c r="AQ525" s="26"/>
      <c r="BM525" s="61" t="str">
        <f>LEFT(BO560,12)</f>
        <v>PAKIET.A.150</v>
      </c>
      <c r="BN525" s="63" t="s">
        <v>1588</v>
      </c>
      <c r="BW525" s="62" t="s">
        <v>1849</v>
      </c>
      <c r="BX525" s="62" t="s">
        <v>307</v>
      </c>
      <c r="CP525" s="62" t="s">
        <v>145</v>
      </c>
      <c r="CQ525" s="62" t="str">
        <f t="shared" si="121"/>
        <v>03. Grafitowy 7024</v>
      </c>
    </row>
    <row r="526" spans="1:95">
      <c r="A526" s="17"/>
      <c r="B526" s="18"/>
      <c r="C526" s="3"/>
      <c r="D526" s="3"/>
      <c r="E526" s="18"/>
      <c r="F526" s="3"/>
      <c r="G526" s="3"/>
      <c r="H526" s="17"/>
      <c r="I526" s="3"/>
      <c r="J526" s="3"/>
      <c r="K526" s="3"/>
      <c r="L526" s="3"/>
      <c r="M526" s="3"/>
      <c r="O526" s="17"/>
      <c r="P526" s="3"/>
      <c r="Q526" s="18"/>
      <c r="R526" s="3"/>
      <c r="S526" s="3"/>
      <c r="T526" s="17"/>
      <c r="U526" s="3"/>
      <c r="V526" s="3"/>
      <c r="W526" s="3"/>
      <c r="X526" s="3"/>
      <c r="Y526" s="26"/>
      <c r="Z526" s="27"/>
      <c r="AA526" s="26"/>
      <c r="AB526" s="28"/>
      <c r="AC526" s="26"/>
      <c r="AD526" s="26"/>
      <c r="AE526" s="27"/>
      <c r="AF526" s="26"/>
      <c r="AG526" s="26"/>
      <c r="AH526" s="26"/>
      <c r="AI526" s="26"/>
      <c r="AN526" s="26"/>
      <c r="AO526" s="26"/>
      <c r="AP526" s="26"/>
      <c r="AQ526" s="26"/>
      <c r="BM526" s="61" t="str">
        <f>LEFT(BO561,12)</f>
        <v>PAKIET.B.125</v>
      </c>
      <c r="BN526" s="63" t="s">
        <v>1588</v>
      </c>
      <c r="BO526" s="122" t="s">
        <v>1590</v>
      </c>
      <c r="BW526" s="62" t="s">
        <v>1850</v>
      </c>
      <c r="BX526" s="62" t="s">
        <v>307</v>
      </c>
      <c r="CP526" s="62" t="s">
        <v>145</v>
      </c>
      <c r="CQ526" s="62" t="str">
        <f t="shared" si="121"/>
        <v>04. Czerwony 3009</v>
      </c>
    </row>
    <row r="527" spans="1:95">
      <c r="A527" s="17"/>
      <c r="B527" s="18"/>
      <c r="C527" s="3"/>
      <c r="D527" s="3"/>
      <c r="E527" s="18"/>
      <c r="F527" s="3"/>
      <c r="G527" s="3"/>
      <c r="H527" s="17"/>
      <c r="I527" s="3"/>
      <c r="J527" s="3"/>
      <c r="K527" s="3"/>
      <c r="L527" s="3"/>
      <c r="M527" s="3"/>
      <c r="O527" s="17"/>
      <c r="P527" s="3"/>
      <c r="Q527" s="18"/>
      <c r="R527" s="3"/>
      <c r="S527" s="3"/>
      <c r="T527" s="17"/>
      <c r="U527" s="3"/>
      <c r="V527" s="3"/>
      <c r="W527" s="3"/>
      <c r="X527" s="3"/>
      <c r="Y527" s="26"/>
      <c r="Z527" s="27"/>
      <c r="AA527" s="26"/>
      <c r="AB527" s="28"/>
      <c r="AC527" s="26"/>
      <c r="AD527" s="26"/>
      <c r="AE527" s="27"/>
      <c r="AF527" s="26"/>
      <c r="AG527" s="26"/>
      <c r="AH527" s="26"/>
      <c r="AI527" s="26"/>
      <c r="AN527" s="26"/>
      <c r="AO527" s="26"/>
      <c r="AP527" s="26"/>
      <c r="AQ527" s="26"/>
      <c r="BM527" s="61" t="str">
        <f>LEFT(BO562,12)</f>
        <v>PAKIET.B.150</v>
      </c>
      <c r="BN527" s="63" t="s">
        <v>1588</v>
      </c>
      <c r="BW527" s="62" t="s">
        <v>1851</v>
      </c>
      <c r="BX527" s="62" t="s">
        <v>307</v>
      </c>
      <c r="CP527" s="62" t="s">
        <v>145</v>
      </c>
      <c r="CQ527" s="62" t="str">
        <f t="shared" si="121"/>
        <v>05. Zielony 6020</v>
      </c>
    </row>
    <row r="528" spans="1:95">
      <c r="A528" s="17"/>
      <c r="B528" s="18"/>
      <c r="C528" s="3"/>
      <c r="D528" s="3"/>
      <c r="E528" s="18"/>
      <c r="F528" s="3"/>
      <c r="G528" s="3"/>
      <c r="H528" s="17"/>
      <c r="I528" s="3"/>
      <c r="J528" s="3"/>
      <c r="K528" s="3"/>
      <c r="L528" s="3"/>
      <c r="M528" s="3"/>
      <c r="O528" s="17"/>
      <c r="P528" s="3"/>
      <c r="Q528" s="18"/>
      <c r="R528" s="3"/>
      <c r="S528" s="3"/>
      <c r="T528" s="17"/>
      <c r="U528" s="3"/>
      <c r="V528" s="3"/>
      <c r="W528" s="3"/>
      <c r="X528" s="3"/>
      <c r="Y528" s="26"/>
      <c r="Z528" s="27"/>
      <c r="AA528" s="26"/>
      <c r="AB528" s="28"/>
      <c r="AC528" s="26"/>
      <c r="AD528" s="26"/>
      <c r="AE528" s="27"/>
      <c r="AF528" s="26"/>
      <c r="AG528" s="26"/>
      <c r="AH528" s="26"/>
      <c r="AI528" s="26"/>
      <c r="AN528" s="26"/>
      <c r="AO528" s="26"/>
      <c r="AP528" s="26"/>
      <c r="AQ528" s="26"/>
      <c r="BM528" s="61" t="str">
        <f>LEFT(BO563,12)</f>
        <v>PAKIET.C.125</v>
      </c>
      <c r="BN528" s="63" t="s">
        <v>1588</v>
      </c>
      <c r="BO528" s="62" t="s">
        <v>1777</v>
      </c>
      <c r="BW528" s="62" t="s">
        <v>1852</v>
      </c>
      <c r="BX528" s="62" t="s">
        <v>307</v>
      </c>
      <c r="CP528" s="62" t="s">
        <v>145</v>
      </c>
      <c r="CQ528" s="62" t="str">
        <f t="shared" si="121"/>
        <v>06. Czarny 9005</v>
      </c>
    </row>
    <row r="529" spans="1:95">
      <c r="A529" s="17"/>
      <c r="B529" s="18"/>
      <c r="C529" s="3"/>
      <c r="D529" s="3"/>
      <c r="E529" s="18"/>
      <c r="F529" s="3"/>
      <c r="G529" s="3"/>
      <c r="H529" s="17"/>
      <c r="I529" s="3"/>
      <c r="J529" s="3"/>
      <c r="K529" s="3"/>
      <c r="L529" s="3"/>
      <c r="M529" s="3"/>
      <c r="O529" s="17"/>
      <c r="P529" s="3"/>
      <c r="Q529" s="18"/>
      <c r="R529" s="3"/>
      <c r="S529" s="3"/>
      <c r="T529" s="17"/>
      <c r="U529" s="3"/>
      <c r="V529" s="3"/>
      <c r="W529" s="3"/>
      <c r="X529" s="3"/>
      <c r="Y529" s="26"/>
      <c r="Z529" s="27"/>
      <c r="AA529" s="26"/>
      <c r="AB529" s="28"/>
      <c r="AC529" s="26"/>
      <c r="AD529" s="26"/>
      <c r="AE529" s="27"/>
      <c r="AF529" s="26"/>
      <c r="AG529" s="26"/>
      <c r="AH529" s="26"/>
      <c r="AI529" s="26"/>
      <c r="AN529" s="26"/>
      <c r="AO529" s="26"/>
      <c r="AP529" s="26"/>
      <c r="AQ529" s="26"/>
      <c r="BM529" s="61" t="str">
        <f>LEFT(BO564,12)</f>
        <v>PAKIET.C.150</v>
      </c>
      <c r="BN529" s="63" t="s">
        <v>1588</v>
      </c>
      <c r="BO529" s="62" t="s">
        <v>1779</v>
      </c>
      <c r="BW529" s="62" t="s">
        <v>1853</v>
      </c>
      <c r="BX529" s="62" t="s">
        <v>307</v>
      </c>
      <c r="CP529" s="62" t="s">
        <v>145</v>
      </c>
      <c r="CQ529" s="62" t="str">
        <f t="shared" si="121"/>
        <v>07. Ceglasty 8004</v>
      </c>
    </row>
    <row r="530" spans="1:95">
      <c r="A530" s="17"/>
      <c r="B530" s="18"/>
      <c r="C530" s="3"/>
      <c r="D530" s="3"/>
      <c r="E530" s="18"/>
      <c r="F530" s="3"/>
      <c r="G530" s="3"/>
      <c r="H530" s="17"/>
      <c r="I530" s="3"/>
      <c r="J530" s="3"/>
      <c r="K530" s="3"/>
      <c r="L530" s="3"/>
      <c r="M530" s="3"/>
      <c r="O530" s="17"/>
      <c r="P530" s="3"/>
      <c r="Q530" s="18"/>
      <c r="R530" s="3"/>
      <c r="S530" s="3"/>
      <c r="T530" s="17"/>
      <c r="U530" s="3"/>
      <c r="V530" s="3"/>
      <c r="W530" s="3"/>
      <c r="X530" s="3"/>
      <c r="Y530" s="26"/>
      <c r="Z530" s="27"/>
      <c r="AA530" s="26"/>
      <c r="AB530" s="28"/>
      <c r="AC530" s="26"/>
      <c r="AD530" s="26"/>
      <c r="AE530" s="27"/>
      <c r="AF530" s="26"/>
      <c r="AG530" s="26"/>
      <c r="AH530" s="26"/>
      <c r="AI530" s="26"/>
      <c r="AN530" s="26"/>
      <c r="AO530" s="26"/>
      <c r="AP530" s="26"/>
      <c r="AQ530" s="26"/>
      <c r="BM530" s="61" t="str">
        <f>LEFT(BO565,12)</f>
        <v>PAKIET.D.125</v>
      </c>
      <c r="BN530" s="63" t="s">
        <v>1588</v>
      </c>
      <c r="BO530" s="62" t="s">
        <v>1778</v>
      </c>
      <c r="BW530" s="62" t="s">
        <v>1854</v>
      </c>
      <c r="BX530" s="62" t="s">
        <v>307</v>
      </c>
      <c r="CP530" s="62" t="s">
        <v>145</v>
      </c>
      <c r="CQ530" s="62" t="str">
        <f t="shared" si="121"/>
        <v>08. Antracyt 7021</v>
      </c>
    </row>
    <row r="531" spans="1:95">
      <c r="A531" s="17"/>
      <c r="B531" s="18"/>
      <c r="C531" s="3"/>
      <c r="D531" s="3"/>
      <c r="E531" s="18"/>
      <c r="F531" s="3"/>
      <c r="G531" s="3"/>
      <c r="H531" s="17"/>
      <c r="I531" s="3"/>
      <c r="J531" s="3"/>
      <c r="K531" s="3"/>
      <c r="L531" s="3"/>
      <c r="M531" s="3"/>
      <c r="O531" s="17"/>
      <c r="P531" s="3"/>
      <c r="Q531" s="18"/>
      <c r="R531" s="3"/>
      <c r="S531" s="3"/>
      <c r="T531" s="17"/>
      <c r="U531" s="3"/>
      <c r="V531" s="3"/>
      <c r="W531" s="3"/>
      <c r="X531" s="3"/>
      <c r="Y531" s="26"/>
      <c r="Z531" s="27"/>
      <c r="AA531" s="26"/>
      <c r="AB531" s="28"/>
      <c r="AC531" s="26"/>
      <c r="AD531" s="26"/>
      <c r="AE531" s="27"/>
      <c r="AF531" s="26"/>
      <c r="AG531" s="26"/>
      <c r="AH531" s="26"/>
      <c r="AI531" s="26"/>
      <c r="AN531" s="26"/>
      <c r="AO531" s="26"/>
      <c r="AP531" s="26"/>
      <c r="AQ531" s="26"/>
      <c r="BM531" s="61" t="str">
        <f>LEFT(BO566,12)</f>
        <v>PAKIET.D.150</v>
      </c>
      <c r="BN531" s="63"/>
      <c r="BW531" s="62" t="s">
        <v>1855</v>
      </c>
      <c r="BX531" s="62" t="s">
        <v>307</v>
      </c>
      <c r="CP531" s="62" t="s">
        <v>145</v>
      </c>
      <c r="CQ531" s="76" t="str">
        <f>CC16</f>
        <v>10. Brązowy 8019</v>
      </c>
    </row>
    <row r="532" spans="1:95">
      <c r="A532" s="17"/>
      <c r="B532" s="18"/>
      <c r="C532" s="3"/>
      <c r="D532" s="3"/>
      <c r="E532" s="18"/>
      <c r="F532" s="3"/>
      <c r="G532" s="3"/>
      <c r="H532" s="17"/>
      <c r="I532" s="3"/>
      <c r="J532" s="3"/>
      <c r="K532" s="3"/>
      <c r="L532" s="3"/>
      <c r="M532" s="3"/>
      <c r="O532" s="17"/>
      <c r="P532" s="3"/>
      <c r="Q532" s="18"/>
      <c r="R532" s="3"/>
      <c r="S532" s="3"/>
      <c r="T532" s="17"/>
      <c r="U532" s="3"/>
      <c r="V532" s="3"/>
      <c r="W532" s="3"/>
      <c r="X532" s="3"/>
      <c r="Y532" s="26"/>
      <c r="Z532" s="27"/>
      <c r="AA532" s="26"/>
      <c r="AB532" s="28"/>
      <c r="AC532" s="26"/>
      <c r="AD532" s="26"/>
      <c r="AE532" s="27"/>
      <c r="AF532" s="26"/>
      <c r="AG532" s="26"/>
      <c r="AH532" s="26"/>
      <c r="AI532" s="26"/>
      <c r="AN532" s="26"/>
      <c r="AO532" s="26"/>
      <c r="AP532" s="26"/>
      <c r="AQ532" s="26"/>
      <c r="BM532" s="61" t="str">
        <f>LEFT(BO567,12)</f>
        <v>PAKIET.F.125</v>
      </c>
      <c r="BN532" s="63" t="s">
        <v>707</v>
      </c>
      <c r="BW532" s="62" t="s">
        <v>1856</v>
      </c>
      <c r="BX532" s="62" t="s">
        <v>307</v>
      </c>
      <c r="CP532" s="76"/>
    </row>
    <row r="533" spans="1:95">
      <c r="A533" s="17"/>
      <c r="B533" s="18"/>
      <c r="C533" s="3"/>
      <c r="D533" s="3"/>
      <c r="E533" s="18"/>
      <c r="F533" s="3"/>
      <c r="G533" s="3"/>
      <c r="H533" s="17"/>
      <c r="I533" s="3"/>
      <c r="J533" s="3"/>
      <c r="K533" s="3"/>
      <c r="L533" s="3"/>
      <c r="M533" s="3"/>
      <c r="O533" s="17"/>
      <c r="P533" s="3"/>
      <c r="Q533" s="18"/>
      <c r="R533" s="3"/>
      <c r="S533" s="3"/>
      <c r="T533" s="17"/>
      <c r="U533" s="3"/>
      <c r="V533" s="3"/>
      <c r="W533" s="3"/>
      <c r="X533" s="3"/>
      <c r="Y533" s="26"/>
      <c r="Z533" s="27"/>
      <c r="AA533" s="26"/>
      <c r="AB533" s="28"/>
      <c r="AC533" s="26"/>
      <c r="AD533" s="26"/>
      <c r="AE533" s="27"/>
      <c r="AF533" s="26"/>
      <c r="AG533" s="26"/>
      <c r="AH533" s="26"/>
      <c r="AI533" s="26"/>
      <c r="AN533" s="26"/>
      <c r="AO533" s="26"/>
      <c r="AP533" s="26"/>
      <c r="AQ533" s="26"/>
      <c r="BM533" s="61" t="str">
        <f>LEFT(BO568,12)</f>
        <v>PAKIET.F.150</v>
      </c>
      <c r="BN533" s="63" t="s">
        <v>707</v>
      </c>
      <c r="BO533" s="62" t="s">
        <v>1291</v>
      </c>
      <c r="CP533" s="71"/>
      <c r="CQ533" s="73"/>
    </row>
    <row r="534" spans="1:95">
      <c r="A534" s="17"/>
      <c r="B534" s="18"/>
      <c r="C534" s="3"/>
      <c r="D534" s="3"/>
      <c r="E534" s="18"/>
      <c r="F534" s="3"/>
      <c r="G534" s="3"/>
      <c r="H534" s="17"/>
      <c r="I534" s="3"/>
      <c r="J534" s="3"/>
      <c r="K534" s="3"/>
      <c r="L534" s="3"/>
      <c r="M534" s="3"/>
      <c r="O534" s="17"/>
      <c r="P534" s="3"/>
      <c r="Q534" s="18"/>
      <c r="R534" s="3"/>
      <c r="S534" s="3"/>
      <c r="T534" s="17"/>
      <c r="U534" s="3"/>
      <c r="V534" s="3"/>
      <c r="W534" s="3"/>
      <c r="X534" s="3"/>
      <c r="Y534" s="26"/>
      <c r="Z534" s="27"/>
      <c r="AA534" s="26"/>
      <c r="AB534" s="28"/>
      <c r="AC534" s="26"/>
      <c r="AD534" s="26"/>
      <c r="AE534" s="27"/>
      <c r="AF534" s="26"/>
      <c r="AG534" s="26"/>
      <c r="AH534" s="26"/>
      <c r="AI534" s="26"/>
      <c r="AN534" s="26"/>
      <c r="AO534" s="26"/>
      <c r="AP534" s="26"/>
      <c r="AQ534" s="26"/>
      <c r="BM534" s="61" t="str">
        <f>LEFT(BO569,12)</f>
        <v>PAKIET.H.125</v>
      </c>
      <c r="BN534" s="63" t="s">
        <v>707</v>
      </c>
      <c r="BO534" s="62" t="s">
        <v>1292</v>
      </c>
      <c r="CP534" s="93" t="s">
        <v>144</v>
      </c>
      <c r="CQ534" s="91" t="str">
        <f t="shared" ref="CQ534:CQ541" si="122">CC7</f>
        <v>01. Szary 7046</v>
      </c>
    </row>
    <row r="535" spans="1:95">
      <c r="A535" s="17"/>
      <c r="B535" s="18"/>
      <c r="C535" s="3"/>
      <c r="D535" s="3"/>
      <c r="E535" s="18"/>
      <c r="F535" s="3"/>
      <c r="G535" s="3"/>
      <c r="H535" s="17"/>
      <c r="I535" s="3"/>
      <c r="J535" s="3"/>
      <c r="K535" s="3"/>
      <c r="L535" s="3"/>
      <c r="M535" s="3"/>
      <c r="O535" s="17"/>
      <c r="P535" s="3"/>
      <c r="Q535" s="18"/>
      <c r="R535" s="3"/>
      <c r="S535" s="3"/>
      <c r="T535" s="17"/>
      <c r="U535" s="3"/>
      <c r="V535" s="3"/>
      <c r="W535" s="3"/>
      <c r="X535" s="3"/>
      <c r="Y535" s="26"/>
      <c r="Z535" s="27"/>
      <c r="AA535" s="26"/>
      <c r="AB535" s="28"/>
      <c r="AC535" s="26"/>
      <c r="AD535" s="26"/>
      <c r="AE535" s="27"/>
      <c r="AF535" s="26"/>
      <c r="AG535" s="26"/>
      <c r="AH535" s="26"/>
      <c r="AI535" s="26"/>
      <c r="AN535" s="26"/>
      <c r="AO535" s="26"/>
      <c r="AP535" s="26"/>
      <c r="AQ535" s="26"/>
      <c r="BM535" s="61" t="str">
        <f>LEFT(BO570,12)</f>
        <v>PAKIET.H.150</v>
      </c>
      <c r="BN535" s="63" t="s">
        <v>707</v>
      </c>
      <c r="BO535" s="253" t="s">
        <v>1231</v>
      </c>
      <c r="CP535" s="93" t="s">
        <v>144</v>
      </c>
      <c r="CQ535" s="91" t="str">
        <f t="shared" si="122"/>
        <v>02. Brązowy 8017</v>
      </c>
    </row>
    <row r="536" spans="1:95">
      <c r="A536" s="17"/>
      <c r="B536" s="18"/>
      <c r="C536" s="3"/>
      <c r="D536" s="3"/>
      <c r="E536" s="18"/>
      <c r="F536" s="3"/>
      <c r="G536" s="3"/>
      <c r="H536" s="17"/>
      <c r="I536" s="3"/>
      <c r="J536" s="3"/>
      <c r="K536" s="3"/>
      <c r="L536" s="3"/>
      <c r="M536" s="3"/>
      <c r="O536" s="17"/>
      <c r="P536" s="3"/>
      <c r="Q536" s="18"/>
      <c r="R536" s="3"/>
      <c r="S536" s="3"/>
      <c r="T536" s="17"/>
      <c r="U536" s="3"/>
      <c r="V536" s="3"/>
      <c r="W536" s="3"/>
      <c r="X536" s="3"/>
      <c r="Y536" s="26"/>
      <c r="Z536" s="27"/>
      <c r="AA536" s="26"/>
      <c r="AB536" s="28"/>
      <c r="AC536" s="26"/>
      <c r="AD536" s="26"/>
      <c r="AE536" s="27"/>
      <c r="AF536" s="26"/>
      <c r="AG536" s="26"/>
      <c r="AH536" s="26"/>
      <c r="AI536" s="26"/>
      <c r="AN536" s="26"/>
      <c r="AO536" s="26"/>
      <c r="AP536" s="26"/>
      <c r="AQ536" s="26"/>
      <c r="BM536" s="61" t="str">
        <f>LEFT(BO571,12)</f>
        <v>PAKIET.I.125</v>
      </c>
      <c r="BN536" s="63" t="s">
        <v>707</v>
      </c>
      <c r="BO536" s="253" t="s">
        <v>1293</v>
      </c>
      <c r="CP536" s="93" t="s">
        <v>144</v>
      </c>
      <c r="CQ536" s="91" t="str">
        <f t="shared" si="122"/>
        <v>03. Grafitowy 7024</v>
      </c>
    </row>
    <row r="537" spans="1:95">
      <c r="A537" s="17"/>
      <c r="B537" s="18"/>
      <c r="C537" s="3"/>
      <c r="D537" s="3"/>
      <c r="E537" s="18"/>
      <c r="F537" s="3"/>
      <c r="G537" s="3"/>
      <c r="H537" s="17"/>
      <c r="I537" s="3"/>
      <c r="J537" s="3"/>
      <c r="K537" s="3"/>
      <c r="L537" s="3"/>
      <c r="M537" s="3"/>
      <c r="O537" s="17"/>
      <c r="P537" s="3"/>
      <c r="Q537" s="18"/>
      <c r="R537" s="3"/>
      <c r="S537" s="3"/>
      <c r="T537" s="17"/>
      <c r="U537" s="3"/>
      <c r="V537" s="3"/>
      <c r="W537" s="3"/>
      <c r="X537" s="3"/>
      <c r="Y537" s="26"/>
      <c r="Z537" s="27"/>
      <c r="AA537" s="26"/>
      <c r="AB537" s="28"/>
      <c r="AC537" s="26"/>
      <c r="AD537" s="26"/>
      <c r="AE537" s="27"/>
      <c r="AF537" s="26"/>
      <c r="AG537" s="26"/>
      <c r="AH537" s="26"/>
      <c r="AI537" s="26"/>
      <c r="AN537" s="26"/>
      <c r="AO537" s="26"/>
      <c r="AP537" s="26"/>
      <c r="AQ537" s="26"/>
      <c r="BN537" s="63" t="s">
        <v>707</v>
      </c>
      <c r="BO537" s="253" t="s">
        <v>1294</v>
      </c>
      <c r="BW537" s="62" t="s">
        <v>1649</v>
      </c>
      <c r="BX537" s="62" t="s">
        <v>307</v>
      </c>
      <c r="CP537" s="93" t="s">
        <v>144</v>
      </c>
      <c r="CQ537" s="91" t="str">
        <f t="shared" si="122"/>
        <v>04. Czerwony 3009</v>
      </c>
    </row>
    <row r="538" spans="1:95">
      <c r="A538" s="17"/>
      <c r="B538" s="18"/>
      <c r="C538" s="3"/>
      <c r="D538" s="3"/>
      <c r="E538" s="18"/>
      <c r="F538" s="3"/>
      <c r="G538" s="3"/>
      <c r="H538" s="17"/>
      <c r="I538" s="3"/>
      <c r="J538" s="3"/>
      <c r="K538" s="3"/>
      <c r="L538" s="3"/>
      <c r="M538" s="3"/>
      <c r="O538" s="17"/>
      <c r="P538" s="3"/>
      <c r="Q538" s="18"/>
      <c r="R538" s="3"/>
      <c r="S538" s="3"/>
      <c r="T538" s="17"/>
      <c r="U538" s="3"/>
      <c r="V538" s="3"/>
      <c r="W538" s="3"/>
      <c r="X538" s="3"/>
      <c r="Y538" s="26"/>
      <c r="Z538" s="27"/>
      <c r="AA538" s="26"/>
      <c r="AB538" s="28"/>
      <c r="AC538" s="26"/>
      <c r="AD538" s="26"/>
      <c r="AE538" s="27"/>
      <c r="AF538" s="26"/>
      <c r="AG538" s="26"/>
      <c r="AH538" s="26"/>
      <c r="AI538" s="26"/>
      <c r="AN538" s="26"/>
      <c r="AO538" s="26"/>
      <c r="AP538" s="26"/>
      <c r="AQ538" s="26"/>
      <c r="BN538" s="63" t="s">
        <v>707</v>
      </c>
      <c r="BO538" s="253" t="s">
        <v>1295</v>
      </c>
      <c r="BW538" s="62" t="s">
        <v>1650</v>
      </c>
      <c r="BX538" s="62" t="s">
        <v>307</v>
      </c>
      <c r="CP538" s="93" t="s">
        <v>144</v>
      </c>
      <c r="CQ538" s="91" t="str">
        <f t="shared" si="122"/>
        <v>05. Zielony 6020</v>
      </c>
    </row>
    <row r="539" spans="1:95">
      <c r="A539" s="17"/>
      <c r="B539" s="18"/>
      <c r="C539" s="3"/>
      <c r="D539" s="3"/>
      <c r="E539" s="18"/>
      <c r="F539" s="3"/>
      <c r="G539" s="3"/>
      <c r="H539" s="17"/>
      <c r="I539" s="3"/>
      <c r="J539" s="3"/>
      <c r="K539" s="3"/>
      <c r="L539" s="3"/>
      <c r="M539" s="3"/>
      <c r="O539" s="17"/>
      <c r="P539" s="3"/>
      <c r="Q539" s="18"/>
      <c r="R539" s="3"/>
      <c r="S539" s="3"/>
      <c r="T539" s="17"/>
      <c r="U539" s="3"/>
      <c r="V539" s="3"/>
      <c r="W539" s="3"/>
      <c r="X539" s="3"/>
      <c r="Y539" s="26"/>
      <c r="Z539" s="27"/>
      <c r="AA539" s="26"/>
      <c r="AB539" s="28"/>
      <c r="AC539" s="26"/>
      <c r="AD539" s="26"/>
      <c r="AE539" s="27"/>
      <c r="AF539" s="26"/>
      <c r="AG539" s="26"/>
      <c r="AH539" s="26"/>
      <c r="AI539" s="26"/>
      <c r="AN539" s="26"/>
      <c r="AO539" s="26"/>
      <c r="AP539" s="26"/>
      <c r="AQ539" s="26"/>
      <c r="BN539" s="63" t="s">
        <v>707</v>
      </c>
      <c r="BO539" s="253" t="s">
        <v>1296</v>
      </c>
      <c r="BW539" s="62" t="s">
        <v>1651</v>
      </c>
      <c r="BX539" s="62" t="s">
        <v>307</v>
      </c>
      <c r="CP539" s="93" t="s">
        <v>144</v>
      </c>
      <c r="CQ539" s="91" t="str">
        <f t="shared" si="122"/>
        <v>06. Czarny 9005</v>
      </c>
    </row>
    <row r="540" spans="1:95">
      <c r="A540" s="17"/>
      <c r="B540" s="18"/>
      <c r="C540" s="3"/>
      <c r="D540" s="3"/>
      <c r="E540" s="18"/>
      <c r="F540" s="3"/>
      <c r="G540" s="3"/>
      <c r="H540" s="17"/>
      <c r="I540" s="3"/>
      <c r="J540" s="3"/>
      <c r="K540" s="3"/>
      <c r="L540" s="3"/>
      <c r="M540" s="3"/>
      <c r="O540" s="17"/>
      <c r="P540" s="3"/>
      <c r="Q540" s="18"/>
      <c r="R540" s="3"/>
      <c r="S540" s="3"/>
      <c r="T540" s="17"/>
      <c r="U540" s="3"/>
      <c r="V540" s="3"/>
      <c r="W540" s="3"/>
      <c r="X540" s="3"/>
      <c r="Y540" s="26"/>
      <c r="Z540" s="27"/>
      <c r="AA540" s="26"/>
      <c r="AB540" s="28"/>
      <c r="AC540" s="26"/>
      <c r="AD540" s="26"/>
      <c r="AE540" s="27"/>
      <c r="AF540" s="26"/>
      <c r="AG540" s="26"/>
      <c r="AH540" s="26"/>
      <c r="AI540" s="26"/>
      <c r="AN540" s="26"/>
      <c r="AO540" s="26"/>
      <c r="AP540" s="26"/>
      <c r="AQ540" s="26"/>
      <c r="BN540" s="63" t="s">
        <v>707</v>
      </c>
      <c r="BO540" s="253" t="s">
        <v>1297</v>
      </c>
      <c r="BW540" s="62" t="s">
        <v>1652</v>
      </c>
      <c r="BX540" s="62" t="s">
        <v>307</v>
      </c>
      <c r="CP540" s="93" t="s">
        <v>144</v>
      </c>
      <c r="CQ540" s="91" t="str">
        <f t="shared" si="122"/>
        <v>07. Ceglasty 8004</v>
      </c>
    </row>
    <row r="541" spans="1:95">
      <c r="A541" s="17"/>
      <c r="B541" s="18"/>
      <c r="C541" s="3"/>
      <c r="D541" s="3"/>
      <c r="E541" s="18"/>
      <c r="F541" s="3"/>
      <c r="G541" s="3"/>
      <c r="H541" s="17"/>
      <c r="I541" s="3"/>
      <c r="J541" s="3"/>
      <c r="K541" s="3"/>
      <c r="L541" s="3"/>
      <c r="M541" s="3"/>
      <c r="O541" s="17"/>
      <c r="P541" s="3"/>
      <c r="Q541" s="18"/>
      <c r="R541" s="3"/>
      <c r="S541" s="3"/>
      <c r="T541" s="17"/>
      <c r="U541" s="3"/>
      <c r="V541" s="3"/>
      <c r="W541" s="3"/>
      <c r="X541" s="3"/>
      <c r="Y541" s="26"/>
      <c r="Z541" s="27"/>
      <c r="AA541" s="26"/>
      <c r="AB541" s="28"/>
      <c r="AC541" s="26"/>
      <c r="AD541" s="26"/>
      <c r="AE541" s="27"/>
      <c r="AF541" s="26"/>
      <c r="AG541" s="26"/>
      <c r="AH541" s="26"/>
      <c r="AI541" s="26"/>
      <c r="AN541" s="26"/>
      <c r="AO541" s="26"/>
      <c r="AP541" s="26"/>
      <c r="AQ541" s="26"/>
      <c r="BN541" s="63" t="s">
        <v>707</v>
      </c>
      <c r="BO541" s="254" t="s">
        <v>1298</v>
      </c>
      <c r="BW541" s="62" t="s">
        <v>1653</v>
      </c>
      <c r="BX541" s="62" t="s">
        <v>307</v>
      </c>
      <c r="CP541" s="93" t="s">
        <v>144</v>
      </c>
      <c r="CQ541" s="91" t="str">
        <f t="shared" si="122"/>
        <v>08. Antracyt 7021</v>
      </c>
    </row>
    <row r="542" spans="1:95">
      <c r="A542" s="17"/>
      <c r="B542" s="18"/>
      <c r="C542" s="3"/>
      <c r="D542" s="3"/>
      <c r="E542" s="18"/>
      <c r="F542" s="3"/>
      <c r="G542" s="3"/>
      <c r="H542" s="17"/>
      <c r="I542" s="3"/>
      <c r="J542" s="3"/>
      <c r="K542" s="3"/>
      <c r="L542" s="3"/>
      <c r="M542" s="3"/>
      <c r="O542" s="17"/>
      <c r="P542" s="3"/>
      <c r="Q542" s="18"/>
      <c r="R542" s="3"/>
      <c r="S542" s="3"/>
      <c r="T542" s="17"/>
      <c r="U542" s="3"/>
      <c r="V542" s="3"/>
      <c r="W542" s="3"/>
      <c r="X542" s="3"/>
      <c r="Y542" s="26"/>
      <c r="Z542" s="27"/>
      <c r="AA542" s="26"/>
      <c r="AB542" s="28"/>
      <c r="AC542" s="26"/>
      <c r="AD542" s="26"/>
      <c r="AE542" s="27"/>
      <c r="AF542" s="26"/>
      <c r="AG542" s="26"/>
      <c r="AH542" s="26"/>
      <c r="AI542" s="26"/>
      <c r="AN542" s="26"/>
      <c r="AO542" s="26"/>
      <c r="AP542" s="26"/>
      <c r="AQ542" s="26"/>
      <c r="BN542" s="63" t="s">
        <v>707</v>
      </c>
      <c r="BO542" s="254" t="s">
        <v>1299</v>
      </c>
      <c r="BW542" s="62" t="s">
        <v>1654</v>
      </c>
      <c r="BX542" s="62" t="s">
        <v>307</v>
      </c>
      <c r="CP542" s="93" t="s">
        <v>144</v>
      </c>
      <c r="CQ542" s="91" t="str">
        <f>CC16</f>
        <v>10. Brązowy 8019</v>
      </c>
    </row>
    <row r="543" spans="1:95">
      <c r="A543" s="17"/>
      <c r="B543" s="18"/>
      <c r="C543" s="3"/>
      <c r="D543" s="3"/>
      <c r="E543" s="18"/>
      <c r="F543" s="3"/>
      <c r="G543" s="3"/>
      <c r="H543" s="17"/>
      <c r="I543" s="3"/>
      <c r="J543" s="3"/>
      <c r="K543" s="3"/>
      <c r="L543" s="3"/>
      <c r="M543" s="3"/>
      <c r="O543" s="17"/>
      <c r="P543" s="3"/>
      <c r="Q543" s="18"/>
      <c r="R543" s="3"/>
      <c r="S543" s="3"/>
      <c r="T543" s="17"/>
      <c r="U543" s="3"/>
      <c r="V543" s="3"/>
      <c r="W543" s="3"/>
      <c r="X543" s="3"/>
      <c r="Y543" s="26"/>
      <c r="Z543" s="27"/>
      <c r="AA543" s="26"/>
      <c r="AB543" s="28"/>
      <c r="AC543" s="26"/>
      <c r="AD543" s="26"/>
      <c r="AE543" s="27"/>
      <c r="AF543" s="26"/>
      <c r="AG543" s="26"/>
      <c r="AH543" s="26"/>
      <c r="AI543" s="26"/>
      <c r="AN543" s="26"/>
      <c r="AO543" s="26"/>
      <c r="AP543" s="26"/>
      <c r="AQ543" s="26"/>
      <c r="BN543" s="63" t="s">
        <v>707</v>
      </c>
      <c r="BO543" s="253" t="s">
        <v>1300</v>
      </c>
      <c r="BW543" s="62" t="s">
        <v>1655</v>
      </c>
      <c r="BX543" s="62" t="s">
        <v>307</v>
      </c>
    </row>
    <row r="544" spans="1:95">
      <c r="A544" s="17"/>
      <c r="B544" s="18"/>
      <c r="C544" s="3"/>
      <c r="D544" s="3"/>
      <c r="E544" s="18"/>
      <c r="F544" s="3"/>
      <c r="G544" s="3"/>
      <c r="H544" s="17"/>
      <c r="I544" s="3"/>
      <c r="J544" s="3"/>
      <c r="K544" s="3"/>
      <c r="L544" s="3"/>
      <c r="M544" s="3"/>
      <c r="O544" s="17"/>
      <c r="P544" s="3"/>
      <c r="Q544" s="18"/>
      <c r="R544" s="3"/>
      <c r="S544" s="3"/>
      <c r="T544" s="17"/>
      <c r="U544" s="3"/>
      <c r="V544" s="3"/>
      <c r="W544" s="3"/>
      <c r="X544" s="3"/>
      <c r="Y544" s="26"/>
      <c r="Z544" s="27"/>
      <c r="AA544" s="26"/>
      <c r="AB544" s="28"/>
      <c r="AC544" s="26"/>
      <c r="AD544" s="26"/>
      <c r="AE544" s="27"/>
      <c r="AF544" s="26"/>
      <c r="AG544" s="26"/>
      <c r="AH544" s="26"/>
      <c r="AI544" s="26"/>
      <c r="AN544" s="26"/>
      <c r="AO544" s="26"/>
      <c r="AP544" s="26"/>
      <c r="AQ544" s="26"/>
      <c r="BN544" s="63" t="s">
        <v>707</v>
      </c>
      <c r="BO544" s="254" t="s">
        <v>1301</v>
      </c>
      <c r="BW544" s="62" t="s">
        <v>1656</v>
      </c>
      <c r="BX544" s="62" t="s">
        <v>307</v>
      </c>
      <c r="CO544" s="300" t="s">
        <v>1540</v>
      </c>
      <c r="CP544" s="305" t="s">
        <v>1537</v>
      </c>
      <c r="CQ544" s="300" t="s">
        <v>797</v>
      </c>
    </row>
    <row r="545" spans="1:95">
      <c r="A545" s="17"/>
      <c r="B545" s="18"/>
      <c r="C545" s="3"/>
      <c r="D545" s="3"/>
      <c r="E545" s="18"/>
      <c r="F545" s="3"/>
      <c r="G545" s="3"/>
      <c r="H545" s="17"/>
      <c r="I545" s="3"/>
      <c r="J545" s="3"/>
      <c r="K545" s="3"/>
      <c r="L545" s="3"/>
      <c r="M545" s="3"/>
      <c r="O545" s="17"/>
      <c r="P545" s="3"/>
      <c r="Q545" s="18"/>
      <c r="R545" s="3"/>
      <c r="S545" s="3"/>
      <c r="T545" s="17"/>
      <c r="U545" s="3"/>
      <c r="V545" s="3"/>
      <c r="W545" s="3"/>
      <c r="X545" s="3"/>
      <c r="Y545" s="26"/>
      <c r="Z545" s="27"/>
      <c r="AA545" s="26"/>
      <c r="AB545" s="28"/>
      <c r="AC545" s="26"/>
      <c r="AD545" s="26"/>
      <c r="AE545" s="27"/>
      <c r="AF545" s="26"/>
      <c r="AG545" s="26"/>
      <c r="AH545" s="26"/>
      <c r="AI545" s="26"/>
      <c r="AL545" s="62"/>
      <c r="AM545" s="7"/>
      <c r="AN545" s="26"/>
      <c r="AO545" s="26"/>
      <c r="AP545" s="26"/>
      <c r="AQ545" s="26"/>
      <c r="BN545" s="63" t="s">
        <v>707</v>
      </c>
      <c r="BO545" s="254" t="s">
        <v>1302</v>
      </c>
      <c r="BW545" s="62" t="s">
        <v>1657</v>
      </c>
      <c r="BX545" s="62" t="s">
        <v>307</v>
      </c>
      <c r="CP545" s="305" t="s">
        <v>1537</v>
      </c>
      <c r="CQ545" s="300" t="s">
        <v>798</v>
      </c>
    </row>
    <row r="546" spans="1:95">
      <c r="A546" s="17"/>
      <c r="B546" s="18"/>
      <c r="C546" s="3"/>
      <c r="D546" s="3"/>
      <c r="E546" s="18"/>
      <c r="F546" s="3"/>
      <c r="G546" s="3"/>
      <c r="H546" s="17"/>
      <c r="I546" s="3"/>
      <c r="J546" s="3"/>
      <c r="K546" s="3"/>
      <c r="L546" s="3"/>
      <c r="M546" s="3"/>
      <c r="O546" s="17"/>
      <c r="P546" s="3"/>
      <c r="Q546" s="18"/>
      <c r="R546" s="3"/>
      <c r="S546" s="3"/>
      <c r="T546" s="17"/>
      <c r="U546" s="3"/>
      <c r="V546" s="3"/>
      <c r="W546" s="3"/>
      <c r="X546" s="3"/>
      <c r="Y546" s="26"/>
      <c r="Z546" s="27"/>
      <c r="AA546" s="26"/>
      <c r="AB546" s="28"/>
      <c r="AC546" s="26"/>
      <c r="AD546" s="26"/>
      <c r="AE546" s="27"/>
      <c r="AF546" s="26"/>
      <c r="AG546" s="26"/>
      <c r="AH546" s="26"/>
      <c r="AI546" s="26"/>
      <c r="AL546" s="62"/>
      <c r="AM546" s="7"/>
      <c r="AN546" s="26"/>
      <c r="AO546" s="26"/>
      <c r="AP546" s="26"/>
      <c r="AQ546" s="26"/>
      <c r="BN546" s="63" t="s">
        <v>707</v>
      </c>
      <c r="BO546" s="252" t="s">
        <v>1303</v>
      </c>
      <c r="BW546" s="62" t="s">
        <v>1658</v>
      </c>
      <c r="BX546" s="62" t="s">
        <v>307</v>
      </c>
      <c r="CP546" s="305" t="s">
        <v>1537</v>
      </c>
      <c r="CQ546" s="300" t="s">
        <v>799</v>
      </c>
    </row>
    <row r="547" spans="1:95">
      <c r="A547" s="17"/>
      <c r="B547" s="18"/>
      <c r="C547" s="3"/>
      <c r="D547" s="3"/>
      <c r="E547" s="18"/>
      <c r="F547" s="3"/>
      <c r="G547" s="3"/>
      <c r="H547" s="17"/>
      <c r="I547" s="3"/>
      <c r="J547" s="3"/>
      <c r="K547" s="3"/>
      <c r="L547" s="3"/>
      <c r="M547" s="3"/>
      <c r="O547" s="17"/>
      <c r="P547" s="3"/>
      <c r="Q547" s="18"/>
      <c r="R547" s="3"/>
      <c r="S547" s="3"/>
      <c r="T547" s="17"/>
      <c r="U547" s="3"/>
      <c r="V547" s="3"/>
      <c r="W547" s="3"/>
      <c r="X547" s="3"/>
      <c r="Y547" s="26"/>
      <c r="Z547" s="27"/>
      <c r="AA547" s="26"/>
      <c r="AB547" s="28"/>
      <c r="AC547" s="26"/>
      <c r="AD547" s="26"/>
      <c r="AE547" s="27"/>
      <c r="AF547" s="26"/>
      <c r="AG547" s="26"/>
      <c r="AH547" s="26"/>
      <c r="AI547" s="26"/>
      <c r="AL547" s="62"/>
      <c r="AM547" s="7"/>
      <c r="AN547" s="26"/>
      <c r="AO547" s="26"/>
      <c r="AP547" s="26"/>
      <c r="AQ547" s="26"/>
      <c r="BN547" s="63" t="s">
        <v>707</v>
      </c>
      <c r="BO547" s="252" t="s">
        <v>1304</v>
      </c>
      <c r="BW547" s="62" t="s">
        <v>1659</v>
      </c>
      <c r="BX547" s="62" t="s">
        <v>307</v>
      </c>
      <c r="CP547" s="305" t="s">
        <v>1537</v>
      </c>
      <c r="CQ547" s="300" t="s">
        <v>800</v>
      </c>
    </row>
    <row r="548" spans="1:95">
      <c r="A548" s="17"/>
      <c r="B548" s="18"/>
      <c r="C548" s="3"/>
      <c r="D548" s="3"/>
      <c r="E548" s="18"/>
      <c r="F548" s="3"/>
      <c r="G548" s="3"/>
      <c r="H548" s="17"/>
      <c r="I548" s="3"/>
      <c r="J548" s="3"/>
      <c r="K548" s="3"/>
      <c r="L548" s="3"/>
      <c r="M548" s="3"/>
      <c r="O548" s="17"/>
      <c r="P548" s="3"/>
      <c r="Q548" s="18"/>
      <c r="R548" s="3"/>
      <c r="S548" s="3"/>
      <c r="T548" s="17"/>
      <c r="U548" s="3"/>
      <c r="V548" s="3"/>
      <c r="W548" s="3"/>
      <c r="X548" s="3"/>
      <c r="Y548" s="26"/>
      <c r="Z548" s="27"/>
      <c r="AA548" s="26"/>
      <c r="AB548" s="28"/>
      <c r="AC548" s="26"/>
      <c r="AD548" s="26"/>
      <c r="AE548" s="27"/>
      <c r="AF548" s="26"/>
      <c r="AG548" s="26"/>
      <c r="AH548" s="26"/>
      <c r="AI548" s="26"/>
      <c r="AL548" s="62"/>
      <c r="AM548" s="7"/>
      <c r="AN548" s="26"/>
      <c r="AO548" s="26"/>
      <c r="AP548" s="26"/>
      <c r="AQ548" s="26"/>
      <c r="BN548" s="63" t="s">
        <v>707</v>
      </c>
      <c r="BO548" s="252" t="s">
        <v>1305</v>
      </c>
      <c r="BW548" s="62" t="s">
        <v>1660</v>
      </c>
      <c r="BX548" s="62" t="s">
        <v>307</v>
      </c>
      <c r="CP548" s="305" t="s">
        <v>1537</v>
      </c>
      <c r="CQ548" s="300" t="s">
        <v>801</v>
      </c>
    </row>
    <row r="549" spans="1:95">
      <c r="A549" s="17"/>
      <c r="B549" s="18"/>
      <c r="C549" s="3"/>
      <c r="D549" s="3"/>
      <c r="E549" s="18"/>
      <c r="F549" s="3"/>
      <c r="G549" s="3"/>
      <c r="H549" s="17"/>
      <c r="I549" s="3"/>
      <c r="J549" s="3"/>
      <c r="K549" s="3"/>
      <c r="L549" s="3"/>
      <c r="M549" s="3"/>
      <c r="O549" s="17"/>
      <c r="P549" s="3"/>
      <c r="Q549" s="18"/>
      <c r="R549" s="3"/>
      <c r="S549" s="3"/>
      <c r="T549" s="17"/>
      <c r="U549" s="3"/>
      <c r="V549" s="3"/>
      <c r="W549" s="3"/>
      <c r="X549" s="3"/>
      <c r="Y549" s="26"/>
      <c r="Z549" s="27"/>
      <c r="AA549" s="26"/>
      <c r="AB549" s="28"/>
      <c r="AC549" s="26"/>
      <c r="AD549" s="26"/>
      <c r="AE549" s="27"/>
      <c r="AF549" s="26"/>
      <c r="AG549" s="26"/>
      <c r="AH549" s="26"/>
      <c r="AI549" s="26"/>
      <c r="AL549" s="62"/>
      <c r="AM549" s="7"/>
      <c r="AN549" s="26"/>
      <c r="AO549" s="26"/>
      <c r="AP549" s="26"/>
      <c r="AQ549" s="26"/>
      <c r="BN549" s="63" t="s">
        <v>707</v>
      </c>
      <c r="BO549" s="252" t="s">
        <v>1306</v>
      </c>
      <c r="BW549" s="62" t="s">
        <v>1661</v>
      </c>
      <c r="BX549" s="62" t="s">
        <v>307</v>
      </c>
      <c r="CP549" s="305" t="s">
        <v>1537</v>
      </c>
      <c r="CQ549" s="300" t="s">
        <v>802</v>
      </c>
    </row>
    <row r="550" spans="1:95">
      <c r="A550" s="17"/>
      <c r="B550" s="18"/>
      <c r="C550" s="3"/>
      <c r="D550" s="3"/>
      <c r="E550" s="18"/>
      <c r="F550" s="3"/>
      <c r="G550" s="3"/>
      <c r="H550" s="17"/>
      <c r="I550" s="3"/>
      <c r="J550" s="3"/>
      <c r="K550" s="3"/>
      <c r="L550" s="3"/>
      <c r="M550" s="3"/>
      <c r="O550" s="17"/>
      <c r="P550" s="3"/>
      <c r="Q550" s="18"/>
      <c r="R550" s="3"/>
      <c r="S550" s="3"/>
      <c r="T550" s="17"/>
      <c r="U550" s="3"/>
      <c r="V550" s="3"/>
      <c r="W550" s="3"/>
      <c r="X550" s="3"/>
      <c r="Y550" s="26"/>
      <c r="Z550" s="27"/>
      <c r="AA550" s="26"/>
      <c r="AB550" s="28"/>
      <c r="AC550" s="26"/>
      <c r="AD550" s="26"/>
      <c r="AE550" s="27"/>
      <c r="AF550" s="26"/>
      <c r="AG550" s="26"/>
      <c r="AH550" s="26"/>
      <c r="AI550" s="26"/>
      <c r="AL550" s="62"/>
      <c r="AM550" s="7"/>
      <c r="AN550" s="26"/>
      <c r="AO550" s="26"/>
      <c r="AP550" s="26"/>
      <c r="AQ550" s="26"/>
      <c r="BN550" s="63" t="s">
        <v>707</v>
      </c>
      <c r="BO550" s="252" t="s">
        <v>1307</v>
      </c>
      <c r="BW550" s="62" t="s">
        <v>1662</v>
      </c>
      <c r="BX550" s="62" t="s">
        <v>307</v>
      </c>
      <c r="CP550" s="305" t="s">
        <v>1537</v>
      </c>
      <c r="CQ550" s="300" t="s">
        <v>803</v>
      </c>
    </row>
    <row r="551" spans="1:95">
      <c r="A551" s="17"/>
      <c r="B551" s="18"/>
      <c r="C551" s="3"/>
      <c r="D551" s="3"/>
      <c r="E551" s="18"/>
      <c r="F551" s="3"/>
      <c r="G551" s="3"/>
      <c r="H551" s="17"/>
      <c r="I551" s="3"/>
      <c r="J551" s="3"/>
      <c r="K551" s="3"/>
      <c r="L551" s="3"/>
      <c r="M551" s="3"/>
      <c r="O551" s="17"/>
      <c r="P551" s="3"/>
      <c r="Q551" s="18"/>
      <c r="R551" s="3"/>
      <c r="S551" s="3"/>
      <c r="T551" s="17"/>
      <c r="U551" s="3"/>
      <c r="V551" s="3"/>
      <c r="W551" s="3"/>
      <c r="X551" s="3"/>
      <c r="Y551" s="26"/>
      <c r="Z551" s="27"/>
      <c r="AA551" s="26"/>
      <c r="AB551" s="28"/>
      <c r="AC551" s="26"/>
      <c r="AD551" s="26"/>
      <c r="AE551" s="27"/>
      <c r="AF551" s="26"/>
      <c r="AG551" s="26"/>
      <c r="AH551" s="26"/>
      <c r="AI551" s="26"/>
      <c r="AL551" s="26"/>
      <c r="AM551" s="26"/>
      <c r="AN551" s="26"/>
      <c r="AO551" s="26"/>
      <c r="AP551" s="26"/>
      <c r="AQ551" s="26"/>
      <c r="BN551" s="63" t="s">
        <v>707</v>
      </c>
      <c r="BO551" s="252" t="s">
        <v>1308</v>
      </c>
      <c r="BW551" s="62" t="s">
        <v>1663</v>
      </c>
      <c r="BX551" s="62" t="s">
        <v>307</v>
      </c>
      <c r="CP551" s="305" t="s">
        <v>1537</v>
      </c>
      <c r="CQ551" s="300" t="s">
        <v>804</v>
      </c>
    </row>
    <row r="552" spans="1:95">
      <c r="A552" s="17"/>
      <c r="B552" s="18"/>
      <c r="C552" s="3"/>
      <c r="D552" s="3"/>
      <c r="E552" s="18"/>
      <c r="F552" s="3"/>
      <c r="G552" s="3"/>
      <c r="H552" s="17"/>
      <c r="I552" s="3"/>
      <c r="J552" s="3"/>
      <c r="K552" s="3"/>
      <c r="L552" s="3"/>
      <c r="M552" s="3"/>
      <c r="O552" s="17"/>
      <c r="P552" s="3"/>
      <c r="Q552" s="18"/>
      <c r="R552" s="3"/>
      <c r="S552" s="3"/>
      <c r="T552" s="17"/>
      <c r="U552" s="3"/>
      <c r="V552" s="3"/>
      <c r="W552" s="3"/>
      <c r="X552" s="3"/>
      <c r="Y552" s="26"/>
      <c r="Z552" s="27"/>
      <c r="AA552" s="26"/>
      <c r="AB552" s="28"/>
      <c r="AC552" s="26"/>
      <c r="AD552" s="26"/>
      <c r="AE552" s="27"/>
      <c r="AF552" s="26"/>
      <c r="AG552" s="26"/>
      <c r="AH552" s="26"/>
      <c r="AI552" s="26"/>
      <c r="AL552" s="26"/>
      <c r="AM552" s="26"/>
      <c r="AN552" s="26"/>
      <c r="AO552" s="26"/>
      <c r="AP552" s="26"/>
      <c r="AQ552" s="26"/>
      <c r="BN552" s="63"/>
      <c r="BO552" s="254"/>
      <c r="BW552" s="62" t="s">
        <v>1664</v>
      </c>
      <c r="BX552" s="62" t="s">
        <v>307</v>
      </c>
      <c r="CP552" s="304"/>
      <c r="CQ552" s="304"/>
    </row>
    <row r="553" spans="1:95">
      <c r="A553" s="17"/>
      <c r="B553" s="18"/>
      <c r="C553" s="3"/>
      <c r="D553" s="3"/>
      <c r="E553" s="18"/>
      <c r="F553" s="3"/>
      <c r="G553" s="3"/>
      <c r="H553" s="17"/>
      <c r="I553" s="3"/>
      <c r="J553" s="3"/>
      <c r="K553" s="3"/>
      <c r="L553" s="3"/>
      <c r="M553" s="3"/>
      <c r="O553" s="17"/>
      <c r="P553" s="3"/>
      <c r="Q553" s="18"/>
      <c r="R553" s="3"/>
      <c r="S553" s="3"/>
      <c r="T553" s="17"/>
      <c r="U553" s="3"/>
      <c r="V553" s="3"/>
      <c r="W553" s="3"/>
      <c r="X553" s="3"/>
      <c r="Y553" s="26"/>
      <c r="Z553" s="27"/>
      <c r="AA553" s="26"/>
      <c r="AB553" s="28"/>
      <c r="AC553" s="26"/>
      <c r="AD553" s="26"/>
      <c r="AE553" s="27"/>
      <c r="AF553" s="26"/>
      <c r="AG553" s="26"/>
      <c r="AH553" s="26"/>
      <c r="AI553" s="26"/>
      <c r="AL553" s="26"/>
      <c r="AM553" s="26"/>
      <c r="AN553" s="26"/>
      <c r="AO553" s="26"/>
      <c r="AP553" s="26"/>
      <c r="AQ553" s="26"/>
      <c r="BN553" s="63" t="s">
        <v>1591</v>
      </c>
      <c r="BO553" s="63"/>
      <c r="BW553" s="62" t="s">
        <v>1665</v>
      </c>
      <c r="BX553" s="62" t="s">
        <v>307</v>
      </c>
      <c r="CP553" s="304" t="s">
        <v>1538</v>
      </c>
      <c r="CQ553" s="304" t="s">
        <v>797</v>
      </c>
    </row>
    <row r="554" spans="1:95">
      <c r="A554" s="17"/>
      <c r="B554" s="18"/>
      <c r="C554" s="3"/>
      <c r="D554" s="3"/>
      <c r="E554" s="18"/>
      <c r="F554" s="3"/>
      <c r="G554" s="3"/>
      <c r="H554" s="17"/>
      <c r="I554" s="3"/>
      <c r="J554" s="3"/>
      <c r="K554" s="3"/>
      <c r="L554" s="3"/>
      <c r="M554" s="3"/>
      <c r="O554" s="17"/>
      <c r="P554" s="3"/>
      <c r="Q554" s="18"/>
      <c r="R554" s="3"/>
      <c r="S554" s="3"/>
      <c r="T554" s="17"/>
      <c r="U554" s="3"/>
      <c r="V554" s="3"/>
      <c r="W554" s="3"/>
      <c r="X554" s="3"/>
      <c r="Y554" s="26"/>
      <c r="Z554" s="27"/>
      <c r="AA554" s="26"/>
      <c r="AB554" s="28"/>
      <c r="AC554" s="26"/>
      <c r="AD554" s="26"/>
      <c r="AE554" s="27"/>
      <c r="AF554" s="26"/>
      <c r="AG554" s="26"/>
      <c r="AH554" s="26"/>
      <c r="AI554" s="26"/>
      <c r="AL554" s="26"/>
      <c r="AM554" s="26"/>
      <c r="AN554" s="26"/>
      <c r="AO554" s="26"/>
      <c r="AP554" s="26"/>
      <c r="AQ554" s="26"/>
      <c r="BN554" s="63" t="s">
        <v>1591</v>
      </c>
      <c r="BO554" s="101" t="s">
        <v>809</v>
      </c>
      <c r="BW554" s="62" t="s">
        <v>1666</v>
      </c>
      <c r="BX554" s="62" t="s">
        <v>307</v>
      </c>
      <c r="CP554" s="304" t="s">
        <v>1538</v>
      </c>
      <c r="CQ554" s="304" t="s">
        <v>798</v>
      </c>
    </row>
    <row r="555" spans="1:95">
      <c r="A555" s="17"/>
      <c r="B555" s="18"/>
      <c r="C555" s="3"/>
      <c r="D555" s="3"/>
      <c r="E555" s="18"/>
      <c r="F555" s="3"/>
      <c r="G555" s="3"/>
      <c r="H555" s="17"/>
      <c r="I555" s="3"/>
      <c r="J555" s="3"/>
      <c r="K555" s="3"/>
      <c r="L555" s="3"/>
      <c r="M555" s="3"/>
      <c r="O555" s="17"/>
      <c r="P555" s="3"/>
      <c r="Q555" s="18"/>
      <c r="R555" s="3"/>
      <c r="S555" s="3"/>
      <c r="T555" s="17"/>
      <c r="U555" s="3"/>
      <c r="V555" s="3"/>
      <c r="W555" s="3"/>
      <c r="X555" s="3"/>
      <c r="Y555" s="26"/>
      <c r="Z555" s="27"/>
      <c r="AA555" s="26"/>
      <c r="AB555" s="28"/>
      <c r="AC555" s="26"/>
      <c r="AD555" s="26"/>
      <c r="AE555" s="27"/>
      <c r="AF555" s="26"/>
      <c r="AG555" s="26"/>
      <c r="AH555" s="26"/>
      <c r="AI555" s="26"/>
      <c r="AL555" s="26"/>
      <c r="AM555" s="26"/>
      <c r="AN555" s="26"/>
      <c r="AO555" s="26"/>
      <c r="AP555" s="26"/>
      <c r="AQ555" s="26"/>
      <c r="BN555" s="63" t="s">
        <v>1591</v>
      </c>
      <c r="BO555" s="101" t="s">
        <v>1867</v>
      </c>
      <c r="BW555" s="62" t="s">
        <v>1667</v>
      </c>
      <c r="BX555" s="62" t="s">
        <v>307</v>
      </c>
      <c r="CP555" s="304" t="s">
        <v>1538</v>
      </c>
      <c r="CQ555" s="304" t="s">
        <v>799</v>
      </c>
    </row>
    <row r="556" spans="1:95">
      <c r="A556" s="17"/>
      <c r="B556" s="18"/>
      <c r="C556" s="3"/>
      <c r="D556" s="3"/>
      <c r="E556" s="18"/>
      <c r="F556" s="3"/>
      <c r="G556" s="3"/>
      <c r="H556" s="17"/>
      <c r="I556" s="3"/>
      <c r="J556" s="3"/>
      <c r="K556" s="3"/>
      <c r="L556" s="3"/>
      <c r="M556" s="3"/>
      <c r="O556" s="17"/>
      <c r="P556" s="3"/>
      <c r="Q556" s="18"/>
      <c r="R556" s="3"/>
      <c r="S556" s="3"/>
      <c r="T556" s="17"/>
      <c r="U556" s="3"/>
      <c r="V556" s="3"/>
      <c r="W556" s="3"/>
      <c r="X556" s="3"/>
      <c r="Y556" s="26"/>
      <c r="Z556" s="27"/>
      <c r="AA556" s="26"/>
      <c r="AB556" s="28"/>
      <c r="AC556" s="26"/>
      <c r="AD556" s="26"/>
      <c r="AE556" s="27"/>
      <c r="AF556" s="26"/>
      <c r="AG556" s="26"/>
      <c r="AH556" s="26"/>
      <c r="AI556" s="26"/>
      <c r="AL556" s="26"/>
      <c r="AM556" s="26"/>
      <c r="AN556" s="26"/>
      <c r="AO556" s="26"/>
      <c r="AP556" s="26"/>
      <c r="AQ556" s="26"/>
      <c r="BN556" s="63" t="s">
        <v>1591</v>
      </c>
      <c r="BO556" s="101" t="s">
        <v>1866</v>
      </c>
      <c r="BW556" s="62" t="s">
        <v>1668</v>
      </c>
      <c r="BX556" s="62" t="s">
        <v>307</v>
      </c>
      <c r="CP556" s="304" t="s">
        <v>1538</v>
      </c>
      <c r="CQ556" s="304" t="s">
        <v>800</v>
      </c>
    </row>
    <row r="557" spans="1:95">
      <c r="A557" s="17"/>
      <c r="B557" s="18"/>
      <c r="C557" s="3"/>
      <c r="D557" s="3"/>
      <c r="E557" s="18"/>
      <c r="F557" s="3"/>
      <c r="G557" s="3"/>
      <c r="H557" s="17"/>
      <c r="I557" s="3"/>
      <c r="J557" s="3"/>
      <c r="K557" s="3"/>
      <c r="L557" s="3"/>
      <c r="M557" s="3"/>
      <c r="O557" s="17"/>
      <c r="P557" s="3"/>
      <c r="Q557" s="18"/>
      <c r="R557" s="3"/>
      <c r="S557" s="3"/>
      <c r="T557" s="17"/>
      <c r="U557" s="3"/>
      <c r="V557" s="3"/>
      <c r="W557" s="3"/>
      <c r="X557" s="3"/>
      <c r="Y557" s="26"/>
      <c r="Z557" s="27"/>
      <c r="AA557" s="26"/>
      <c r="AB557" s="28"/>
      <c r="AC557" s="26"/>
      <c r="AD557" s="26"/>
      <c r="AE557" s="27"/>
      <c r="AF557" s="26"/>
      <c r="AG557" s="26"/>
      <c r="AH557" s="26"/>
      <c r="AI557" s="26"/>
      <c r="AL557" s="26"/>
      <c r="AM557" s="26"/>
      <c r="AN557" s="26"/>
      <c r="AO557" s="26"/>
      <c r="AP557" s="26"/>
      <c r="AQ557" s="26"/>
      <c r="BW557" s="62" t="s">
        <v>1669</v>
      </c>
      <c r="BX557" s="62" t="s">
        <v>307</v>
      </c>
      <c r="CP557" s="304" t="s">
        <v>1538</v>
      </c>
      <c r="CQ557" s="304" t="s">
        <v>801</v>
      </c>
    </row>
    <row r="558" spans="1:95">
      <c r="A558" s="17"/>
      <c r="B558" s="18"/>
      <c r="C558" s="3"/>
      <c r="D558" s="3"/>
      <c r="E558" s="18"/>
      <c r="F558" s="3"/>
      <c r="G558" s="3"/>
      <c r="H558" s="17"/>
      <c r="I558" s="3"/>
      <c r="J558" s="3"/>
      <c r="K558" s="3"/>
      <c r="L558" s="3"/>
      <c r="M558" s="3"/>
      <c r="O558" s="17"/>
      <c r="P558" s="3"/>
      <c r="Q558" s="18"/>
      <c r="R558" s="3"/>
      <c r="S558" s="3"/>
      <c r="T558" s="17"/>
      <c r="U558" s="3"/>
      <c r="V558" s="3"/>
      <c r="W558" s="3"/>
      <c r="X558" s="3"/>
      <c r="Y558" s="26"/>
      <c r="Z558" s="27"/>
      <c r="AA558" s="26"/>
      <c r="AB558" s="28"/>
      <c r="AC558" s="26"/>
      <c r="AD558" s="26"/>
      <c r="AE558" s="27"/>
      <c r="AF558" s="26"/>
      <c r="AG558" s="26"/>
      <c r="AH558" s="26"/>
      <c r="AI558" s="26"/>
      <c r="AL558" s="26"/>
      <c r="AM558" s="26"/>
      <c r="AN558" s="26"/>
      <c r="AO558" s="26"/>
      <c r="AP558" s="26"/>
      <c r="AQ558" s="26"/>
      <c r="BN558" s="61" t="s">
        <v>1747</v>
      </c>
      <c r="BW558" s="62" t="s">
        <v>1670</v>
      </c>
      <c r="BX558" s="62" t="s">
        <v>307</v>
      </c>
      <c r="CP558" s="304" t="s">
        <v>1538</v>
      </c>
      <c r="CQ558" s="304" t="s">
        <v>802</v>
      </c>
    </row>
    <row r="559" spans="1:95">
      <c r="A559" s="17"/>
      <c r="B559" s="18"/>
      <c r="C559" s="3"/>
      <c r="D559" s="3"/>
      <c r="E559" s="18"/>
      <c r="F559" s="3"/>
      <c r="G559" s="3"/>
      <c r="H559" s="17"/>
      <c r="I559" s="3"/>
      <c r="J559" s="3"/>
      <c r="K559" s="3"/>
      <c r="L559" s="3"/>
      <c r="M559" s="3"/>
      <c r="O559" s="17"/>
      <c r="P559" s="3"/>
      <c r="Q559" s="18"/>
      <c r="R559" s="3"/>
      <c r="S559" s="3"/>
      <c r="T559" s="17"/>
      <c r="U559" s="3"/>
      <c r="V559" s="3"/>
      <c r="W559" s="3"/>
      <c r="X559" s="3"/>
      <c r="Y559" s="26"/>
      <c r="Z559" s="27"/>
      <c r="AA559" s="26"/>
      <c r="AB559" s="28"/>
      <c r="AC559" s="26"/>
      <c r="AD559" s="26"/>
      <c r="AE559" s="27"/>
      <c r="AF559" s="26"/>
      <c r="AG559" s="26"/>
      <c r="AH559" s="26"/>
      <c r="AI559" s="26"/>
      <c r="AL559" s="26"/>
      <c r="AM559" s="26"/>
      <c r="AN559" s="26"/>
      <c r="AO559" s="26"/>
      <c r="AP559" s="26"/>
      <c r="AQ559" s="26"/>
      <c r="BN559" s="61" t="s">
        <v>1747</v>
      </c>
      <c r="BO559" s="62" t="s">
        <v>1748</v>
      </c>
      <c r="BW559" s="62" t="s">
        <v>1671</v>
      </c>
      <c r="BX559" s="62" t="s">
        <v>307</v>
      </c>
      <c r="CP559" s="304" t="s">
        <v>1538</v>
      </c>
      <c r="CQ559" s="304" t="s">
        <v>803</v>
      </c>
    </row>
    <row r="560" spans="1:95">
      <c r="A560" s="17"/>
      <c r="B560" s="18"/>
      <c r="C560" s="3"/>
      <c r="D560" s="3"/>
      <c r="E560" s="18"/>
      <c r="F560" s="3"/>
      <c r="G560" s="3"/>
      <c r="H560" s="17"/>
      <c r="I560" s="3"/>
      <c r="J560" s="3"/>
      <c r="K560" s="3"/>
      <c r="L560" s="3"/>
      <c r="M560" s="3"/>
      <c r="O560" s="17"/>
      <c r="P560" s="3"/>
      <c r="Q560" s="18"/>
      <c r="R560" s="3"/>
      <c r="S560" s="3"/>
      <c r="T560" s="17"/>
      <c r="U560" s="3"/>
      <c r="V560" s="3"/>
      <c r="W560" s="3"/>
      <c r="X560" s="3"/>
      <c r="Y560" s="26"/>
      <c r="Z560" s="27"/>
      <c r="AA560" s="26"/>
      <c r="AB560" s="28"/>
      <c r="AC560" s="26"/>
      <c r="AD560" s="26"/>
      <c r="AE560" s="27"/>
      <c r="AF560" s="26"/>
      <c r="AG560" s="26"/>
      <c r="AH560" s="26"/>
      <c r="AI560" s="26"/>
      <c r="AL560" s="26"/>
      <c r="AM560" s="26"/>
      <c r="AN560" s="26"/>
      <c r="AO560" s="26"/>
      <c r="AP560" s="26"/>
      <c r="AQ560" s="26"/>
      <c r="BN560" s="61" t="s">
        <v>1747</v>
      </c>
      <c r="BO560" s="62" t="s">
        <v>1749</v>
      </c>
      <c r="BW560" s="62" t="s">
        <v>1672</v>
      </c>
      <c r="BX560" s="62" t="s">
        <v>307</v>
      </c>
      <c r="CP560" s="304" t="s">
        <v>1538</v>
      </c>
      <c r="CQ560" s="301" t="s">
        <v>804</v>
      </c>
    </row>
    <row r="561" spans="1:95">
      <c r="A561" s="17"/>
      <c r="B561" s="18"/>
      <c r="C561" s="3"/>
      <c r="D561" s="3"/>
      <c r="E561" s="18"/>
      <c r="F561" s="3"/>
      <c r="G561" s="3"/>
      <c r="H561" s="17"/>
      <c r="I561" s="3"/>
      <c r="J561" s="3"/>
      <c r="K561" s="3"/>
      <c r="L561" s="3"/>
      <c r="M561" s="3"/>
      <c r="O561" s="17"/>
      <c r="P561" s="3"/>
      <c r="Q561" s="18"/>
      <c r="R561" s="3"/>
      <c r="S561" s="3"/>
      <c r="T561" s="17"/>
      <c r="U561" s="3"/>
      <c r="V561" s="3"/>
      <c r="W561" s="3"/>
      <c r="X561" s="3"/>
      <c r="Y561" s="26"/>
      <c r="Z561" s="27"/>
      <c r="AA561" s="26"/>
      <c r="AB561" s="28"/>
      <c r="AC561" s="26"/>
      <c r="AD561" s="26"/>
      <c r="AE561" s="27"/>
      <c r="AF561" s="26"/>
      <c r="AG561" s="26"/>
      <c r="AH561" s="26"/>
      <c r="AI561" s="26"/>
      <c r="AL561" s="26"/>
      <c r="AM561" s="26"/>
      <c r="AN561" s="26"/>
      <c r="AO561" s="26"/>
      <c r="AP561" s="26"/>
      <c r="AQ561" s="26"/>
      <c r="BN561" s="61" t="s">
        <v>1747</v>
      </c>
      <c r="BO561" s="62" t="s">
        <v>1750</v>
      </c>
      <c r="BW561" s="62" t="s">
        <v>1711</v>
      </c>
      <c r="BX561" s="62" t="s">
        <v>307</v>
      </c>
      <c r="CP561" s="301"/>
      <c r="CQ561" s="304"/>
    </row>
    <row r="562" spans="1:95">
      <c r="A562" s="17"/>
      <c r="B562" s="18"/>
      <c r="C562" s="3"/>
      <c r="D562" s="3"/>
      <c r="E562" s="18"/>
      <c r="F562" s="3"/>
      <c r="G562" s="3"/>
      <c r="H562" s="17"/>
      <c r="I562" s="3"/>
      <c r="J562" s="3"/>
      <c r="K562" s="3"/>
      <c r="L562" s="3"/>
      <c r="M562" s="3"/>
      <c r="O562" s="17"/>
      <c r="P562" s="3"/>
      <c r="Q562" s="18"/>
      <c r="R562" s="3"/>
      <c r="S562" s="3"/>
      <c r="T562" s="17"/>
      <c r="U562" s="3"/>
      <c r="V562" s="3"/>
      <c r="W562" s="3"/>
      <c r="X562" s="3"/>
      <c r="Y562" s="26"/>
      <c r="Z562" s="27"/>
      <c r="AA562" s="26"/>
      <c r="AB562" s="28"/>
      <c r="AC562" s="26"/>
      <c r="AD562" s="26"/>
      <c r="AE562" s="27"/>
      <c r="AF562" s="26"/>
      <c r="AG562" s="26"/>
      <c r="AH562" s="26"/>
      <c r="AI562" s="26"/>
      <c r="AL562" s="26"/>
      <c r="AM562" s="26"/>
      <c r="AN562" s="26"/>
      <c r="AO562" s="26"/>
      <c r="AP562" s="26"/>
      <c r="AQ562" s="26"/>
      <c r="BN562" s="61" t="s">
        <v>1747</v>
      </c>
      <c r="BO562" s="62" t="s">
        <v>1751</v>
      </c>
      <c r="BW562" s="62" t="s">
        <v>1712</v>
      </c>
      <c r="BX562" s="62" t="s">
        <v>307</v>
      </c>
      <c r="CP562" s="305" t="s">
        <v>1539</v>
      </c>
      <c r="CQ562" s="300" t="s">
        <v>797</v>
      </c>
    </row>
    <row r="563" spans="1:95">
      <c r="A563" s="17"/>
      <c r="B563" s="18"/>
      <c r="C563" s="3"/>
      <c r="D563" s="3"/>
      <c r="E563" s="18"/>
      <c r="F563" s="3"/>
      <c r="G563" s="3"/>
      <c r="H563" s="17"/>
      <c r="I563" s="3"/>
      <c r="J563" s="3"/>
      <c r="K563" s="3"/>
      <c r="L563" s="3"/>
      <c r="M563" s="3"/>
      <c r="O563" s="17"/>
      <c r="P563" s="3"/>
      <c r="Q563" s="18"/>
      <c r="R563" s="3"/>
      <c r="S563" s="3"/>
      <c r="T563" s="17"/>
      <c r="U563" s="3"/>
      <c r="V563" s="3"/>
      <c r="W563" s="3"/>
      <c r="X563" s="3"/>
      <c r="Y563" s="26"/>
      <c r="Z563" s="27"/>
      <c r="AA563" s="26"/>
      <c r="AB563" s="28"/>
      <c r="AC563" s="26"/>
      <c r="AD563" s="26"/>
      <c r="AE563" s="27"/>
      <c r="AF563" s="26"/>
      <c r="AG563" s="26"/>
      <c r="AH563" s="26"/>
      <c r="AI563" s="26"/>
      <c r="AL563" s="26"/>
      <c r="AM563" s="26"/>
      <c r="AN563" s="26"/>
      <c r="AO563" s="26"/>
      <c r="AP563" s="26"/>
      <c r="AQ563" s="26"/>
      <c r="BN563" s="61" t="s">
        <v>1747</v>
      </c>
      <c r="BO563" s="62" t="s">
        <v>1752</v>
      </c>
      <c r="BW563" s="62" t="s">
        <v>1713</v>
      </c>
      <c r="BX563" s="62" t="s">
        <v>307</v>
      </c>
      <c r="CP563" s="305" t="s">
        <v>1539</v>
      </c>
      <c r="CQ563" s="300" t="s">
        <v>798</v>
      </c>
    </row>
    <row r="564" spans="1:95">
      <c r="A564" s="17"/>
      <c r="B564" s="18"/>
      <c r="C564" s="3"/>
      <c r="D564" s="3"/>
      <c r="E564" s="18"/>
      <c r="F564" s="3"/>
      <c r="G564" s="3"/>
      <c r="H564" s="17"/>
      <c r="I564" s="3"/>
      <c r="J564" s="3"/>
      <c r="K564" s="3"/>
      <c r="L564" s="3"/>
      <c r="M564" s="3"/>
      <c r="O564" s="17"/>
      <c r="P564" s="3"/>
      <c r="Q564" s="18"/>
      <c r="R564" s="3"/>
      <c r="S564" s="3"/>
      <c r="T564" s="17"/>
      <c r="U564" s="3"/>
      <c r="V564" s="3"/>
      <c r="W564" s="3"/>
      <c r="X564" s="3"/>
      <c r="Y564" s="26"/>
      <c r="Z564" s="27"/>
      <c r="AA564" s="26"/>
      <c r="AB564" s="28"/>
      <c r="AC564" s="26"/>
      <c r="AD564" s="26"/>
      <c r="AE564" s="27"/>
      <c r="AF564" s="26"/>
      <c r="AG564" s="26"/>
      <c r="AH564" s="26"/>
      <c r="AI564" s="26"/>
      <c r="AL564" s="26"/>
      <c r="AM564" s="26"/>
      <c r="AN564" s="26"/>
      <c r="AO564" s="26"/>
      <c r="AP564" s="26"/>
      <c r="AQ564" s="26"/>
      <c r="BN564" s="61" t="s">
        <v>1747</v>
      </c>
      <c r="BO564" s="101" t="s">
        <v>1753</v>
      </c>
      <c r="BW564" s="62" t="s">
        <v>1714</v>
      </c>
      <c r="BX564" s="62" t="s">
        <v>307</v>
      </c>
      <c r="CP564" s="305" t="s">
        <v>1539</v>
      </c>
      <c r="CQ564" s="300" t="s">
        <v>799</v>
      </c>
    </row>
    <row r="565" spans="1:95">
      <c r="A565" s="17"/>
      <c r="B565" s="18"/>
      <c r="C565" s="3"/>
      <c r="D565" s="3"/>
      <c r="E565" s="18"/>
      <c r="F565" s="3"/>
      <c r="G565" s="3"/>
      <c r="H565" s="17"/>
      <c r="I565" s="3"/>
      <c r="J565" s="3"/>
      <c r="K565" s="3"/>
      <c r="L565" s="3"/>
      <c r="M565" s="3"/>
      <c r="O565" s="17"/>
      <c r="P565" s="3"/>
      <c r="Q565" s="18"/>
      <c r="R565" s="3"/>
      <c r="S565" s="3"/>
      <c r="T565" s="17"/>
      <c r="U565" s="3"/>
      <c r="V565" s="3"/>
      <c r="W565" s="3"/>
      <c r="X565" s="3"/>
      <c r="Y565" s="26"/>
      <c r="Z565" s="27"/>
      <c r="AA565" s="26"/>
      <c r="AB565" s="28"/>
      <c r="AC565" s="26"/>
      <c r="AD565" s="26"/>
      <c r="AE565" s="27"/>
      <c r="AF565" s="26"/>
      <c r="AG565" s="26"/>
      <c r="AH565" s="26"/>
      <c r="AI565" s="26"/>
      <c r="AL565" s="26"/>
      <c r="AM565" s="26"/>
      <c r="AN565" s="26"/>
      <c r="AO565" s="26"/>
      <c r="AP565" s="26"/>
      <c r="AQ565" s="26"/>
      <c r="BN565" s="61" t="s">
        <v>1747</v>
      </c>
      <c r="BO565" s="62" t="s">
        <v>1754</v>
      </c>
      <c r="BW565" s="62" t="s">
        <v>1715</v>
      </c>
      <c r="BX565" s="62" t="s">
        <v>307</v>
      </c>
      <c r="CP565" s="305" t="s">
        <v>1539</v>
      </c>
      <c r="CQ565" s="300" t="s">
        <v>800</v>
      </c>
    </row>
    <row r="566" spans="1:95">
      <c r="A566" s="17"/>
      <c r="B566" s="18"/>
      <c r="C566" s="3"/>
      <c r="D566" s="3"/>
      <c r="E566" s="18"/>
      <c r="F566" s="3"/>
      <c r="G566" s="3"/>
      <c r="H566" s="17"/>
      <c r="I566" s="3"/>
      <c r="J566" s="3"/>
      <c r="K566" s="3"/>
      <c r="L566" s="3"/>
      <c r="M566" s="3"/>
      <c r="O566" s="17"/>
      <c r="P566" s="3"/>
      <c r="Q566" s="18"/>
      <c r="R566" s="3"/>
      <c r="S566" s="3"/>
      <c r="T566" s="17"/>
      <c r="U566" s="3"/>
      <c r="V566" s="3"/>
      <c r="W566" s="3"/>
      <c r="X566" s="3"/>
      <c r="Y566" s="26"/>
      <c r="Z566" s="27"/>
      <c r="AA566" s="26"/>
      <c r="AB566" s="28"/>
      <c r="AC566" s="26"/>
      <c r="AD566" s="26"/>
      <c r="AE566" s="27"/>
      <c r="AF566" s="26"/>
      <c r="AG566" s="26"/>
      <c r="AH566" s="26"/>
      <c r="AI566" s="26"/>
      <c r="AL566" s="26"/>
      <c r="AM566" s="26"/>
      <c r="AN566" s="26"/>
      <c r="AO566" s="26"/>
      <c r="AP566" s="26"/>
      <c r="AQ566" s="26"/>
      <c r="BN566" s="61" t="s">
        <v>1747</v>
      </c>
      <c r="BO566" s="62" t="s">
        <v>1755</v>
      </c>
      <c r="BW566" s="62" t="s">
        <v>1716</v>
      </c>
      <c r="BX566" s="62" t="s">
        <v>307</v>
      </c>
      <c r="CP566" s="305" t="s">
        <v>1539</v>
      </c>
      <c r="CQ566" s="300" t="s">
        <v>801</v>
      </c>
    </row>
    <row r="567" spans="1:95">
      <c r="A567" s="17"/>
      <c r="B567" s="18"/>
      <c r="C567" s="3"/>
      <c r="D567" s="3"/>
      <c r="E567" s="18"/>
      <c r="F567" s="3"/>
      <c r="G567" s="3"/>
      <c r="H567" s="17"/>
      <c r="I567" s="3"/>
      <c r="J567" s="3"/>
      <c r="K567" s="3"/>
      <c r="L567" s="3"/>
      <c r="M567" s="3"/>
      <c r="O567" s="17"/>
      <c r="P567" s="3"/>
      <c r="Q567" s="18"/>
      <c r="R567" s="3"/>
      <c r="S567" s="3"/>
      <c r="T567" s="17"/>
      <c r="U567" s="3"/>
      <c r="V567" s="3"/>
      <c r="W567" s="3"/>
      <c r="X567" s="3"/>
      <c r="Y567" s="26"/>
      <c r="Z567" s="27"/>
      <c r="AA567" s="26"/>
      <c r="AB567" s="28"/>
      <c r="AC567" s="26"/>
      <c r="AD567" s="26"/>
      <c r="AE567" s="27"/>
      <c r="AF567" s="26"/>
      <c r="AG567" s="26"/>
      <c r="AH567" s="26"/>
      <c r="AI567" s="26"/>
      <c r="AL567" s="26"/>
      <c r="AM567" s="26"/>
      <c r="AN567" s="26"/>
      <c r="AO567" s="26"/>
      <c r="AP567" s="26"/>
      <c r="AQ567" s="26"/>
      <c r="BN567" s="61" t="s">
        <v>1747</v>
      </c>
      <c r="BO567" s="62" t="s">
        <v>1756</v>
      </c>
      <c r="BW567" s="62" t="s">
        <v>1717</v>
      </c>
      <c r="BX567" s="62" t="s">
        <v>307</v>
      </c>
      <c r="CP567" s="305" t="s">
        <v>1539</v>
      </c>
      <c r="CQ567" s="300" t="s">
        <v>802</v>
      </c>
    </row>
    <row r="568" spans="1:95">
      <c r="A568" s="17"/>
      <c r="B568" s="18"/>
      <c r="C568" s="3"/>
      <c r="D568" s="3"/>
      <c r="E568" s="18"/>
      <c r="F568" s="3"/>
      <c r="G568" s="3"/>
      <c r="H568" s="17"/>
      <c r="I568" s="3"/>
      <c r="J568" s="3"/>
      <c r="K568" s="3"/>
      <c r="L568" s="3"/>
      <c r="M568" s="3"/>
      <c r="O568" s="17"/>
      <c r="P568" s="3"/>
      <c r="Q568" s="18"/>
      <c r="R568" s="3"/>
      <c r="S568" s="3"/>
      <c r="T568" s="17"/>
      <c r="U568" s="3"/>
      <c r="V568" s="3"/>
      <c r="W568" s="3"/>
      <c r="X568" s="3"/>
      <c r="Y568" s="26"/>
      <c r="Z568" s="27"/>
      <c r="AA568" s="26"/>
      <c r="AB568" s="28"/>
      <c r="AC568" s="26"/>
      <c r="AD568" s="26"/>
      <c r="AE568" s="27"/>
      <c r="AF568" s="26"/>
      <c r="AG568" s="26"/>
      <c r="AH568" s="26"/>
      <c r="AI568" s="26"/>
      <c r="AL568" s="26"/>
      <c r="AM568" s="26"/>
      <c r="AN568" s="26"/>
      <c r="AO568" s="26"/>
      <c r="AP568" s="26"/>
      <c r="AQ568" s="26"/>
      <c r="BN568" s="61" t="s">
        <v>1747</v>
      </c>
      <c r="BO568" s="62" t="s">
        <v>1757</v>
      </c>
      <c r="BW568" s="62" t="s">
        <v>1718</v>
      </c>
      <c r="BX568" s="62" t="s">
        <v>307</v>
      </c>
      <c r="CP568" s="305" t="s">
        <v>1539</v>
      </c>
      <c r="CQ568" s="300" t="s">
        <v>803</v>
      </c>
    </row>
    <row r="569" spans="1:95">
      <c r="A569" s="17"/>
      <c r="B569" s="18"/>
      <c r="C569" s="3"/>
      <c r="D569" s="3"/>
      <c r="E569" s="18"/>
      <c r="F569" s="3"/>
      <c r="G569" s="3"/>
      <c r="H569" s="17"/>
      <c r="I569" s="3"/>
      <c r="J569" s="3"/>
      <c r="K569" s="3"/>
      <c r="L569" s="3"/>
      <c r="M569" s="3"/>
      <c r="O569" s="17"/>
      <c r="P569" s="3"/>
      <c r="Q569" s="18"/>
      <c r="R569" s="3"/>
      <c r="S569" s="3"/>
      <c r="T569" s="17"/>
      <c r="U569" s="3"/>
      <c r="V569" s="3"/>
      <c r="W569" s="3"/>
      <c r="X569" s="3"/>
      <c r="Y569" s="26"/>
      <c r="Z569" s="27"/>
      <c r="AA569" s="26"/>
      <c r="AB569" s="28"/>
      <c r="AC569" s="26"/>
      <c r="AD569" s="26"/>
      <c r="AE569" s="27"/>
      <c r="AF569" s="26"/>
      <c r="AG569" s="26"/>
      <c r="AH569" s="26"/>
      <c r="AI569" s="26"/>
      <c r="AL569" s="26"/>
      <c r="AM569" s="26"/>
      <c r="AN569" s="26"/>
      <c r="AO569" s="26"/>
      <c r="AP569" s="26"/>
      <c r="AQ569" s="26"/>
      <c r="BN569" s="61" t="s">
        <v>1747</v>
      </c>
      <c r="BO569" s="62" t="s">
        <v>1758</v>
      </c>
      <c r="BW569" s="62" t="s">
        <v>1719</v>
      </c>
      <c r="BX569" s="62" t="s">
        <v>307</v>
      </c>
      <c r="CP569" s="305" t="s">
        <v>1539</v>
      </c>
      <c r="CQ569" s="300" t="s">
        <v>804</v>
      </c>
    </row>
    <row r="570" spans="1:95">
      <c r="A570" s="17"/>
      <c r="B570" s="18"/>
      <c r="C570" s="3"/>
      <c r="D570" s="3"/>
      <c r="E570" s="18"/>
      <c r="F570" s="3"/>
      <c r="G570" s="3"/>
      <c r="H570" s="17"/>
      <c r="I570" s="3"/>
      <c r="J570" s="3"/>
      <c r="K570" s="3"/>
      <c r="L570" s="3"/>
      <c r="M570" s="3"/>
      <c r="O570" s="17"/>
      <c r="P570" s="3"/>
      <c r="Q570" s="18"/>
      <c r="R570" s="3"/>
      <c r="S570" s="3"/>
      <c r="T570" s="17"/>
      <c r="U570" s="3"/>
      <c r="V570" s="3"/>
      <c r="W570" s="3"/>
      <c r="X570" s="3"/>
      <c r="Y570" s="26"/>
      <c r="Z570" s="27"/>
      <c r="AA570" s="26"/>
      <c r="AB570" s="28"/>
      <c r="AC570" s="26"/>
      <c r="AD570" s="26"/>
      <c r="AE570" s="27"/>
      <c r="AF570" s="26"/>
      <c r="AG570" s="26"/>
      <c r="AH570" s="26"/>
      <c r="AI570" s="26"/>
      <c r="AL570" s="26"/>
      <c r="AM570" s="26"/>
      <c r="AN570" s="26"/>
      <c r="AO570" s="26"/>
      <c r="AP570" s="26"/>
      <c r="AQ570" s="26"/>
      <c r="BN570" s="61" t="s">
        <v>1747</v>
      </c>
      <c r="BO570" s="62" t="s">
        <v>1759</v>
      </c>
      <c r="BW570" s="62" t="s">
        <v>1720</v>
      </c>
      <c r="BX570" s="62" t="s">
        <v>307</v>
      </c>
      <c r="CP570" s="62"/>
      <c r="CQ570" s="62"/>
    </row>
    <row r="571" spans="1:95">
      <c r="A571" s="17"/>
      <c r="B571" s="18"/>
      <c r="C571" s="3"/>
      <c r="D571" s="3"/>
      <c r="E571" s="18"/>
      <c r="F571" s="3"/>
      <c r="G571" s="3"/>
      <c r="H571" s="17"/>
      <c r="I571" s="3"/>
      <c r="J571" s="3"/>
      <c r="K571" s="3"/>
      <c r="L571" s="3"/>
      <c r="M571" s="3"/>
      <c r="O571" s="17"/>
      <c r="P571" s="3"/>
      <c r="Q571" s="18"/>
      <c r="R571" s="3"/>
      <c r="S571" s="3"/>
      <c r="T571" s="17"/>
      <c r="U571" s="3"/>
      <c r="V571" s="3"/>
      <c r="W571" s="3"/>
      <c r="X571" s="3"/>
      <c r="Y571" s="26"/>
      <c r="Z571" s="27"/>
      <c r="AA571" s="26"/>
      <c r="AB571" s="28"/>
      <c r="AC571" s="26"/>
      <c r="AD571" s="26"/>
      <c r="AE571" s="27"/>
      <c r="AF571" s="26"/>
      <c r="AG571" s="26"/>
      <c r="AH571" s="26"/>
      <c r="AI571" s="26"/>
      <c r="AL571" s="26"/>
      <c r="AM571" s="26"/>
      <c r="AN571" s="26"/>
      <c r="AO571" s="26"/>
      <c r="AP571" s="26"/>
      <c r="AQ571" s="26"/>
      <c r="BN571" s="61" t="s">
        <v>1747</v>
      </c>
      <c r="BO571" s="62" t="s">
        <v>1760</v>
      </c>
      <c r="BW571" s="62" t="s">
        <v>1721</v>
      </c>
      <c r="BX571" s="62" t="s">
        <v>307</v>
      </c>
      <c r="CP571" s="62"/>
      <c r="CQ571" s="62"/>
    </row>
    <row r="572" spans="1:95">
      <c r="A572" s="17"/>
      <c r="B572" s="18"/>
      <c r="C572" s="3"/>
      <c r="D572" s="3"/>
      <c r="E572" s="18"/>
      <c r="F572" s="3"/>
      <c r="G572" s="3"/>
      <c r="H572" s="17"/>
      <c r="I572" s="3"/>
      <c r="J572" s="3"/>
      <c r="K572" s="3"/>
      <c r="L572" s="3"/>
      <c r="M572" s="3"/>
      <c r="O572" s="17"/>
      <c r="P572" s="3"/>
      <c r="Q572" s="18"/>
      <c r="R572" s="3"/>
      <c r="S572" s="3"/>
      <c r="T572" s="17"/>
      <c r="U572" s="3"/>
      <c r="V572" s="3"/>
      <c r="W572" s="3"/>
      <c r="X572" s="3"/>
      <c r="Y572" s="26"/>
      <c r="Z572" s="27"/>
      <c r="AA572" s="26"/>
      <c r="AB572" s="28"/>
      <c r="AC572" s="26"/>
      <c r="AD572" s="26"/>
      <c r="AE572" s="27"/>
      <c r="AF572" s="26"/>
      <c r="AG572" s="26"/>
      <c r="AH572" s="26"/>
      <c r="AI572" s="26"/>
      <c r="AL572" s="26"/>
      <c r="AM572" s="26"/>
      <c r="AN572" s="26"/>
      <c r="AO572" s="26"/>
      <c r="AP572" s="26"/>
      <c r="AQ572" s="26"/>
      <c r="BN572" s="63"/>
      <c r="BW572" s="62" t="s">
        <v>1722</v>
      </c>
      <c r="BX572" s="62" t="s">
        <v>307</v>
      </c>
      <c r="CP572" s="62"/>
      <c r="CQ572" s="62"/>
    </row>
    <row r="573" spans="1:95">
      <c r="A573" s="17"/>
      <c r="B573" s="18"/>
      <c r="C573" s="3"/>
      <c r="D573" s="3"/>
      <c r="E573" s="18"/>
      <c r="F573" s="3"/>
      <c r="G573" s="3"/>
      <c r="H573" s="17"/>
      <c r="I573" s="3"/>
      <c r="J573" s="3"/>
      <c r="K573" s="3"/>
      <c r="L573" s="3"/>
      <c r="M573" s="3"/>
      <c r="O573" s="17"/>
      <c r="P573" s="3"/>
      <c r="Q573" s="18"/>
      <c r="R573" s="3"/>
      <c r="S573" s="3"/>
      <c r="T573" s="17"/>
      <c r="U573" s="3"/>
      <c r="V573" s="3"/>
      <c r="W573" s="3"/>
      <c r="X573" s="3"/>
      <c r="Y573" s="26"/>
      <c r="Z573" s="27"/>
      <c r="AA573" s="26"/>
      <c r="AB573" s="28"/>
      <c r="AC573" s="26"/>
      <c r="AD573" s="26"/>
      <c r="AE573" s="27"/>
      <c r="AF573" s="26"/>
      <c r="AG573" s="26"/>
      <c r="AH573" s="26"/>
      <c r="AI573" s="26"/>
      <c r="AL573" s="26"/>
      <c r="AM573" s="26"/>
      <c r="AN573" s="26"/>
      <c r="AO573" s="26"/>
      <c r="AP573" s="26"/>
      <c r="AQ573" s="26"/>
      <c r="BN573" s="100" t="str">
        <f>$BM$43</f>
        <v>Kolejne zamówienie</v>
      </c>
      <c r="BO573" s="101" t="s">
        <v>710</v>
      </c>
      <c r="BW573" s="62" t="s">
        <v>1723</v>
      </c>
      <c r="BX573" s="62" t="s">
        <v>307</v>
      </c>
      <c r="CP573" s="76"/>
      <c r="CQ573" s="76"/>
    </row>
    <row r="574" spans="1:95">
      <c r="A574" s="17"/>
      <c r="B574" s="18"/>
      <c r="C574" s="3"/>
      <c r="D574" s="3"/>
      <c r="E574" s="18"/>
      <c r="F574" s="3"/>
      <c r="G574" s="3"/>
      <c r="H574" s="17"/>
      <c r="I574" s="3"/>
      <c r="J574" s="3"/>
      <c r="K574" s="3"/>
      <c r="L574" s="3"/>
      <c r="M574" s="3"/>
      <c r="O574" s="17"/>
      <c r="P574" s="3"/>
      <c r="Q574" s="18"/>
      <c r="R574" s="3"/>
      <c r="S574" s="3"/>
      <c r="T574" s="17"/>
      <c r="U574" s="3"/>
      <c r="V574" s="3"/>
      <c r="W574" s="3"/>
      <c r="X574" s="3"/>
      <c r="Y574" s="26"/>
      <c r="Z574" s="27"/>
      <c r="AA574" s="26"/>
      <c r="AB574" s="28"/>
      <c r="AC574" s="26"/>
      <c r="AD574" s="26"/>
      <c r="AE574" s="27"/>
      <c r="AF574" s="26"/>
      <c r="AG574" s="26"/>
      <c r="AH574" s="26"/>
      <c r="AI574" s="26"/>
      <c r="AL574" s="26"/>
      <c r="AM574" s="26"/>
      <c r="AN574" s="26"/>
      <c r="AO574" s="26"/>
      <c r="AP574" s="26"/>
      <c r="AQ574" s="26"/>
      <c r="BW574" s="62" t="s">
        <v>1724</v>
      </c>
      <c r="BX574" s="62" t="s">
        <v>307</v>
      </c>
      <c r="CP574" s="76"/>
      <c r="CQ574" s="76"/>
    </row>
    <row r="575" spans="1:95">
      <c r="A575" s="17"/>
      <c r="B575" s="18"/>
      <c r="C575" s="3"/>
      <c r="D575" s="3"/>
      <c r="E575" s="18"/>
      <c r="F575" s="3"/>
      <c r="G575" s="3"/>
      <c r="H575" s="17"/>
      <c r="I575" s="3"/>
      <c r="J575" s="3"/>
      <c r="K575" s="3"/>
      <c r="L575" s="3"/>
      <c r="M575" s="3"/>
      <c r="O575" s="17"/>
      <c r="P575" s="3"/>
      <c r="Q575" s="18"/>
      <c r="R575" s="3"/>
      <c r="S575" s="3"/>
      <c r="T575" s="17"/>
      <c r="U575" s="3"/>
      <c r="V575" s="3"/>
      <c r="W575" s="3"/>
      <c r="X575" s="3"/>
      <c r="Y575" s="26"/>
      <c r="Z575" s="27"/>
      <c r="AA575" s="26"/>
      <c r="AB575" s="28"/>
      <c r="AC575" s="26"/>
      <c r="AD575" s="26"/>
      <c r="AE575" s="27"/>
      <c r="AF575" s="26"/>
      <c r="AG575" s="26"/>
      <c r="AH575" s="26"/>
      <c r="AI575" s="26"/>
      <c r="AL575" s="26"/>
      <c r="AM575" s="26"/>
      <c r="AN575" s="26"/>
      <c r="AO575" s="26"/>
      <c r="AP575" s="26"/>
      <c r="AQ575" s="26"/>
      <c r="BW575" s="62" t="s">
        <v>1725</v>
      </c>
      <c r="BX575" s="62" t="s">
        <v>307</v>
      </c>
      <c r="CP575" s="71"/>
      <c r="CQ575" s="73"/>
    </row>
    <row r="576" spans="1:95">
      <c r="A576" s="17"/>
      <c r="B576" s="18"/>
      <c r="C576" s="3"/>
      <c r="D576" s="3"/>
      <c r="E576" s="18"/>
      <c r="F576" s="3"/>
      <c r="G576" s="3"/>
      <c r="H576" s="17"/>
      <c r="I576" s="3"/>
      <c r="J576" s="3"/>
      <c r="K576" s="3"/>
      <c r="L576" s="3"/>
      <c r="M576" s="3"/>
      <c r="O576" s="17"/>
      <c r="P576" s="3"/>
      <c r="Q576" s="18"/>
      <c r="R576" s="3"/>
      <c r="S576" s="3"/>
      <c r="T576" s="17"/>
      <c r="U576" s="3"/>
      <c r="V576" s="3"/>
      <c r="W576" s="3"/>
      <c r="X576" s="3"/>
      <c r="Y576" s="26"/>
      <c r="Z576" s="27"/>
      <c r="AA576" s="26"/>
      <c r="AB576" s="28"/>
      <c r="AC576" s="26"/>
      <c r="AD576" s="26"/>
      <c r="AE576" s="27"/>
      <c r="AF576" s="26"/>
      <c r="AG576" s="26"/>
      <c r="AH576" s="26"/>
      <c r="AI576" s="26"/>
      <c r="AL576" s="26"/>
      <c r="AM576" s="26"/>
      <c r="AN576" s="26"/>
      <c r="AO576" s="26"/>
      <c r="AP576" s="26"/>
      <c r="AQ576" s="26"/>
      <c r="BW576" s="62" t="s">
        <v>1726</v>
      </c>
      <c r="BX576" s="62" t="s">
        <v>307</v>
      </c>
      <c r="CP576" s="81" t="s">
        <v>244</v>
      </c>
      <c r="CQ576" s="62" t="str">
        <f>CC8</f>
        <v>02. Brązowy 8017</v>
      </c>
    </row>
    <row r="577" spans="1:95">
      <c r="A577" s="17"/>
      <c r="B577" s="18"/>
      <c r="C577" s="3"/>
      <c r="D577" s="3"/>
      <c r="E577" s="18"/>
      <c r="F577" s="3"/>
      <c r="G577" s="3"/>
      <c r="H577" s="17"/>
      <c r="I577" s="3"/>
      <c r="J577" s="3"/>
      <c r="K577" s="3"/>
      <c r="L577" s="3"/>
      <c r="M577" s="3"/>
      <c r="O577" s="17"/>
      <c r="P577" s="3"/>
      <c r="Q577" s="18"/>
      <c r="R577" s="3"/>
      <c r="S577" s="3"/>
      <c r="T577" s="17"/>
      <c r="U577" s="3"/>
      <c r="V577" s="3"/>
      <c r="W577" s="3"/>
      <c r="X577" s="3"/>
      <c r="Y577" s="26"/>
      <c r="Z577" s="27"/>
      <c r="AA577" s="26"/>
      <c r="AB577" s="28"/>
      <c r="AC577" s="26"/>
      <c r="AD577" s="26"/>
      <c r="AE577" s="27"/>
      <c r="AF577" s="26"/>
      <c r="AG577" s="26"/>
      <c r="AH577" s="26"/>
      <c r="AI577" s="26"/>
      <c r="AL577" s="26"/>
      <c r="AM577" s="26"/>
      <c r="AN577" s="26"/>
      <c r="AO577" s="26"/>
      <c r="AP577" s="26"/>
      <c r="AQ577" s="26"/>
      <c r="BW577" s="62" t="s">
        <v>1727</v>
      </c>
      <c r="BX577" s="62" t="s">
        <v>307</v>
      </c>
      <c r="CP577" s="82" t="s">
        <v>244</v>
      </c>
      <c r="CQ577" s="62" t="str">
        <f>CC9</f>
        <v>03. Grafitowy 7024</v>
      </c>
    </row>
    <row r="578" spans="1:95">
      <c r="A578" s="17"/>
      <c r="B578" s="18"/>
      <c r="C578" s="3"/>
      <c r="D578" s="3"/>
      <c r="E578" s="18"/>
      <c r="F578" s="3"/>
      <c r="G578" s="3"/>
      <c r="H578" s="17"/>
      <c r="I578" s="3"/>
      <c r="J578" s="3"/>
      <c r="K578" s="3"/>
      <c r="L578" s="3"/>
      <c r="M578" s="3"/>
      <c r="O578" s="17"/>
      <c r="P578" s="3"/>
      <c r="Q578" s="18"/>
      <c r="R578" s="3"/>
      <c r="S578" s="3"/>
      <c r="T578" s="17"/>
      <c r="U578" s="3"/>
      <c r="V578" s="3"/>
      <c r="W578" s="3"/>
      <c r="X578" s="3"/>
      <c r="Y578" s="26"/>
      <c r="Z578" s="27"/>
      <c r="AA578" s="26"/>
      <c r="AB578" s="28"/>
      <c r="AC578" s="26"/>
      <c r="AD578" s="26"/>
      <c r="AE578" s="27"/>
      <c r="AF578" s="26"/>
      <c r="AG578" s="26"/>
      <c r="AH578" s="26"/>
      <c r="AI578" s="26"/>
      <c r="AL578" s="26"/>
      <c r="AM578" s="26"/>
      <c r="AN578" s="26"/>
      <c r="AO578" s="26"/>
      <c r="AP578" s="26"/>
      <c r="AQ578" s="26"/>
      <c r="BW578" s="62" t="s">
        <v>1728</v>
      </c>
      <c r="BX578" s="62" t="s">
        <v>307</v>
      </c>
      <c r="CP578" s="82" t="s">
        <v>244</v>
      </c>
      <c r="CQ578" s="62" t="str">
        <f>CC10</f>
        <v>04. Czerwony 3009</v>
      </c>
    </row>
    <row r="579" spans="1:95">
      <c r="A579" s="17"/>
      <c r="B579" s="18"/>
      <c r="C579" s="3"/>
      <c r="D579" s="3"/>
      <c r="E579" s="18"/>
      <c r="F579" s="3"/>
      <c r="G579" s="3"/>
      <c r="H579" s="17"/>
      <c r="I579" s="3"/>
      <c r="J579" s="3"/>
      <c r="K579" s="3"/>
      <c r="L579" s="3"/>
      <c r="M579" s="3"/>
      <c r="O579" s="17"/>
      <c r="P579" s="3"/>
      <c r="Q579" s="18"/>
      <c r="R579" s="3"/>
      <c r="S579" s="3"/>
      <c r="T579" s="17"/>
      <c r="U579" s="3"/>
      <c r="V579" s="3"/>
      <c r="W579" s="3"/>
      <c r="X579" s="3"/>
      <c r="Y579" s="26"/>
      <c r="Z579" s="27"/>
      <c r="AA579" s="26"/>
      <c r="AB579" s="28"/>
      <c r="AC579" s="26"/>
      <c r="AD579" s="26"/>
      <c r="AE579" s="27"/>
      <c r="AF579" s="26"/>
      <c r="AG579" s="26"/>
      <c r="AH579" s="26"/>
      <c r="AI579" s="26"/>
      <c r="AL579" s="26"/>
      <c r="AM579" s="26"/>
      <c r="AN579" s="26"/>
      <c r="AO579" s="26"/>
      <c r="AP579" s="26"/>
      <c r="AQ579" s="26"/>
      <c r="BW579" s="62" t="s">
        <v>1729</v>
      </c>
      <c r="BX579" s="62" t="s">
        <v>307</v>
      </c>
      <c r="CP579" s="82" t="s">
        <v>244</v>
      </c>
      <c r="CQ579" s="62" t="str">
        <f>CC12</f>
        <v>06. Czarny 9005</v>
      </c>
    </row>
    <row r="580" spans="1:95">
      <c r="A580" s="17"/>
      <c r="B580" s="18"/>
      <c r="C580" s="3"/>
      <c r="D580" s="3"/>
      <c r="E580" s="18"/>
      <c r="F580" s="3"/>
      <c r="G580" s="3"/>
      <c r="H580" s="17"/>
      <c r="I580" s="3"/>
      <c r="J580" s="3"/>
      <c r="K580" s="3"/>
      <c r="L580" s="3"/>
      <c r="M580" s="3"/>
      <c r="O580" s="17"/>
      <c r="P580" s="3"/>
      <c r="Q580" s="18"/>
      <c r="R580" s="3"/>
      <c r="S580" s="3"/>
      <c r="T580" s="17"/>
      <c r="U580" s="3"/>
      <c r="V580" s="3"/>
      <c r="W580" s="3"/>
      <c r="X580" s="3"/>
      <c r="Y580" s="26"/>
      <c r="Z580" s="27"/>
      <c r="AA580" s="26"/>
      <c r="AB580" s="28"/>
      <c r="AC580" s="26"/>
      <c r="AD580" s="26"/>
      <c r="AE580" s="27"/>
      <c r="AF580" s="26"/>
      <c r="AG580" s="26"/>
      <c r="AH580" s="26"/>
      <c r="AI580" s="26"/>
      <c r="AL580" s="26"/>
      <c r="AM580" s="26"/>
      <c r="AN580" s="26"/>
      <c r="AO580" s="26"/>
      <c r="AP580" s="26"/>
      <c r="AQ580" s="26"/>
      <c r="BW580" s="62" t="s">
        <v>1730</v>
      </c>
      <c r="BX580" s="62" t="s">
        <v>307</v>
      </c>
      <c r="CP580" s="82" t="s">
        <v>244</v>
      </c>
      <c r="CQ580" s="62" t="str">
        <f>CC13</f>
        <v>07. Ceglasty 8004</v>
      </c>
    </row>
    <row r="581" spans="1:95">
      <c r="A581" s="17"/>
      <c r="B581" s="18"/>
      <c r="C581" s="3"/>
      <c r="D581" s="3"/>
      <c r="E581" s="18"/>
      <c r="F581" s="3"/>
      <c r="G581" s="3"/>
      <c r="H581" s="17"/>
      <c r="I581" s="3"/>
      <c r="J581" s="3"/>
      <c r="K581" s="3"/>
      <c r="L581" s="3"/>
      <c r="M581" s="3"/>
      <c r="O581" s="17"/>
      <c r="P581" s="3"/>
      <c r="Q581" s="18"/>
      <c r="R581" s="3"/>
      <c r="S581" s="3"/>
      <c r="T581" s="17"/>
      <c r="U581" s="3"/>
      <c r="V581" s="3"/>
      <c r="W581" s="3"/>
      <c r="X581" s="3"/>
      <c r="Y581" s="26"/>
      <c r="Z581" s="27"/>
      <c r="AA581" s="26"/>
      <c r="AB581" s="28"/>
      <c r="AC581" s="26"/>
      <c r="AD581" s="26"/>
      <c r="AE581" s="27"/>
      <c r="AF581" s="26"/>
      <c r="AG581" s="26"/>
      <c r="AH581" s="26"/>
      <c r="AI581" s="26"/>
      <c r="AL581" s="26"/>
      <c r="AM581" s="26"/>
      <c r="AN581" s="26"/>
      <c r="AO581" s="26"/>
      <c r="AP581" s="26"/>
      <c r="AQ581" s="26"/>
      <c r="BW581" s="62" t="s">
        <v>1731</v>
      </c>
      <c r="BX581" s="62" t="s">
        <v>307</v>
      </c>
      <c r="CP581" s="82" t="s">
        <v>244</v>
      </c>
      <c r="CQ581" s="76" t="str">
        <f>CC14</f>
        <v>08. Antracyt 7021</v>
      </c>
    </row>
    <row r="582" spans="1:95">
      <c r="A582" s="17"/>
      <c r="B582" s="18"/>
      <c r="C582" s="3"/>
      <c r="D582" s="3"/>
      <c r="E582" s="18"/>
      <c r="F582" s="3"/>
      <c r="G582" s="3"/>
      <c r="H582" s="17"/>
      <c r="I582" s="3"/>
      <c r="J582" s="3"/>
      <c r="K582" s="3"/>
      <c r="L582" s="3"/>
      <c r="M582" s="3"/>
      <c r="O582" s="17"/>
      <c r="P582" s="3"/>
      <c r="Q582" s="18"/>
      <c r="R582" s="3"/>
      <c r="S582" s="3"/>
      <c r="T582" s="17"/>
      <c r="U582" s="3"/>
      <c r="V582" s="3"/>
      <c r="W582" s="3"/>
      <c r="X582" s="3"/>
      <c r="Y582" s="26"/>
      <c r="Z582" s="27"/>
      <c r="AA582" s="26"/>
      <c r="AB582" s="28"/>
      <c r="AC582" s="26"/>
      <c r="AD582" s="26"/>
      <c r="AE582" s="27"/>
      <c r="AF582" s="26"/>
      <c r="AG582" s="26"/>
      <c r="AH582" s="26"/>
      <c r="AI582" s="26"/>
      <c r="AL582" s="26"/>
      <c r="AM582" s="26"/>
      <c r="AN582" s="26"/>
      <c r="AO582" s="26"/>
      <c r="AP582" s="26"/>
      <c r="AQ582" s="26"/>
      <c r="BW582" s="62" t="s">
        <v>1732</v>
      </c>
      <c r="BX582" s="62" t="s">
        <v>307</v>
      </c>
      <c r="CP582" s="82"/>
      <c r="CQ582" s="76"/>
    </row>
    <row r="583" spans="1:95">
      <c r="A583" s="17"/>
      <c r="B583" s="18"/>
      <c r="C583" s="3"/>
      <c r="D583" s="3"/>
      <c r="E583" s="18"/>
      <c r="F583" s="3"/>
      <c r="G583" s="3"/>
      <c r="H583" s="17"/>
      <c r="I583" s="3"/>
      <c r="J583" s="3"/>
      <c r="K583" s="3"/>
      <c r="L583" s="3"/>
      <c r="M583" s="3"/>
      <c r="O583" s="17"/>
      <c r="P583" s="3"/>
      <c r="Q583" s="18"/>
      <c r="R583" s="3"/>
      <c r="S583" s="3"/>
      <c r="T583" s="17"/>
      <c r="U583" s="3"/>
      <c r="V583" s="3"/>
      <c r="W583" s="3"/>
      <c r="X583" s="3"/>
      <c r="Y583" s="26"/>
      <c r="Z583" s="27"/>
      <c r="AA583" s="26"/>
      <c r="AB583" s="28"/>
      <c r="AC583" s="26"/>
      <c r="AD583" s="26"/>
      <c r="AE583" s="27"/>
      <c r="AF583" s="26"/>
      <c r="AG583" s="26"/>
      <c r="AH583" s="26"/>
      <c r="AI583" s="26"/>
      <c r="AL583" s="26"/>
      <c r="AM583" s="26"/>
      <c r="AN583" s="26"/>
      <c r="AO583" s="26"/>
      <c r="AP583" s="26"/>
      <c r="AQ583" s="26"/>
      <c r="BW583" s="62" t="s">
        <v>1733</v>
      </c>
      <c r="BX583" s="62" t="s">
        <v>307</v>
      </c>
      <c r="CP583" s="88" t="s">
        <v>245</v>
      </c>
      <c r="CQ583" s="89" t="str">
        <f>CC8</f>
        <v>02. Brązowy 8017</v>
      </c>
    </row>
    <row r="584" spans="1:95">
      <c r="A584" s="17"/>
      <c r="B584" s="18"/>
      <c r="C584" s="3"/>
      <c r="D584" s="3"/>
      <c r="E584" s="18"/>
      <c r="F584" s="3"/>
      <c r="G584" s="3"/>
      <c r="H584" s="17"/>
      <c r="I584" s="3"/>
      <c r="J584" s="3"/>
      <c r="K584" s="3"/>
      <c r="L584" s="3"/>
      <c r="M584" s="3"/>
      <c r="O584" s="17"/>
      <c r="P584" s="3"/>
      <c r="Q584" s="18"/>
      <c r="R584" s="3"/>
      <c r="S584" s="3"/>
      <c r="T584" s="17"/>
      <c r="U584" s="3"/>
      <c r="V584" s="3"/>
      <c r="W584" s="3"/>
      <c r="X584" s="3"/>
      <c r="Y584" s="26"/>
      <c r="Z584" s="27"/>
      <c r="AA584" s="26"/>
      <c r="AB584" s="28"/>
      <c r="AC584" s="26"/>
      <c r="AD584" s="26"/>
      <c r="AE584" s="27"/>
      <c r="AF584" s="26"/>
      <c r="AG584" s="26"/>
      <c r="AH584" s="26"/>
      <c r="AI584" s="26"/>
      <c r="AL584" s="26"/>
      <c r="AM584" s="26"/>
      <c r="AN584" s="26"/>
      <c r="AO584" s="26"/>
      <c r="AP584" s="26"/>
      <c r="AQ584" s="26"/>
      <c r="BW584" s="62" t="s">
        <v>1734</v>
      </c>
      <c r="BX584" s="62" t="s">
        <v>307</v>
      </c>
      <c r="CP584" s="90" t="s">
        <v>245</v>
      </c>
      <c r="CQ584" s="91" t="str">
        <f>CC9</f>
        <v>03. Grafitowy 7024</v>
      </c>
    </row>
    <row r="585" spans="1:95">
      <c r="A585" s="17"/>
      <c r="B585" s="18"/>
      <c r="C585" s="3"/>
      <c r="D585" s="3"/>
      <c r="E585" s="18"/>
      <c r="F585" s="3"/>
      <c r="G585" s="3"/>
      <c r="H585" s="17"/>
      <c r="I585" s="3"/>
      <c r="J585" s="3"/>
      <c r="K585" s="3"/>
      <c r="L585" s="3"/>
      <c r="M585" s="3"/>
      <c r="O585" s="17"/>
      <c r="P585" s="3"/>
      <c r="Q585" s="18"/>
      <c r="R585" s="3"/>
      <c r="S585" s="3"/>
      <c r="T585" s="17"/>
      <c r="U585" s="3"/>
      <c r="V585" s="3"/>
      <c r="W585" s="3"/>
      <c r="X585" s="3"/>
      <c r="Y585" s="26"/>
      <c r="Z585" s="27"/>
      <c r="AA585" s="26"/>
      <c r="AB585" s="28"/>
      <c r="AC585" s="26"/>
      <c r="AD585" s="26"/>
      <c r="AE585" s="27"/>
      <c r="AF585" s="26"/>
      <c r="AG585" s="26"/>
      <c r="AH585" s="26"/>
      <c r="AI585" s="26"/>
      <c r="AL585" s="26"/>
      <c r="AM585" s="26"/>
      <c r="AN585" s="26"/>
      <c r="AO585" s="26"/>
      <c r="AP585" s="26"/>
      <c r="AQ585" s="26"/>
      <c r="BW585" s="62" t="s">
        <v>1735</v>
      </c>
      <c r="BX585" s="62" t="s">
        <v>307</v>
      </c>
      <c r="CP585" s="90" t="s">
        <v>245</v>
      </c>
      <c r="CQ585" s="91" t="str">
        <f>CC10</f>
        <v>04. Czerwony 3009</v>
      </c>
    </row>
    <row r="586" spans="1:95">
      <c r="A586" s="17"/>
      <c r="B586" s="18"/>
      <c r="C586" s="3"/>
      <c r="D586" s="3"/>
      <c r="E586" s="18"/>
      <c r="F586" s="3"/>
      <c r="G586" s="3"/>
      <c r="H586" s="17"/>
      <c r="I586" s="3"/>
      <c r="J586" s="3"/>
      <c r="K586" s="3"/>
      <c r="L586" s="3"/>
      <c r="M586" s="3"/>
      <c r="O586" s="17"/>
      <c r="P586" s="3"/>
      <c r="Q586" s="18"/>
      <c r="R586" s="3"/>
      <c r="S586" s="3"/>
      <c r="T586" s="17"/>
      <c r="U586" s="3"/>
      <c r="V586" s="3"/>
      <c r="W586" s="3"/>
      <c r="X586" s="3"/>
      <c r="Y586" s="26"/>
      <c r="Z586" s="27"/>
      <c r="AA586" s="26"/>
      <c r="AB586" s="28"/>
      <c r="AC586" s="26"/>
      <c r="AD586" s="26"/>
      <c r="AE586" s="27"/>
      <c r="AF586" s="26"/>
      <c r="AG586" s="26"/>
      <c r="AH586" s="26"/>
      <c r="AI586" s="26"/>
      <c r="AL586" s="26"/>
      <c r="AM586" s="26"/>
      <c r="AN586" s="26"/>
      <c r="AO586" s="26"/>
      <c r="AP586" s="26"/>
      <c r="AQ586" s="26"/>
      <c r="BW586" s="62" t="s">
        <v>1736</v>
      </c>
      <c r="BX586" s="62" t="s">
        <v>307</v>
      </c>
      <c r="CP586" s="90" t="s">
        <v>245</v>
      </c>
      <c r="CQ586" s="91" t="str">
        <f>CC12</f>
        <v>06. Czarny 9005</v>
      </c>
    </row>
    <row r="587" spans="1:95">
      <c r="A587" s="17"/>
      <c r="B587" s="18"/>
      <c r="C587" s="3"/>
      <c r="D587" s="3"/>
      <c r="E587" s="18"/>
      <c r="F587" s="3"/>
      <c r="G587" s="3"/>
      <c r="H587" s="17"/>
      <c r="I587" s="3"/>
      <c r="J587" s="3"/>
      <c r="K587" s="3"/>
      <c r="L587" s="3"/>
      <c r="M587" s="3"/>
      <c r="O587" s="17"/>
      <c r="P587" s="3"/>
      <c r="Q587" s="18"/>
      <c r="R587" s="3"/>
      <c r="S587" s="3"/>
      <c r="T587" s="17"/>
      <c r="U587" s="3"/>
      <c r="V587" s="3"/>
      <c r="W587" s="3"/>
      <c r="X587" s="3"/>
      <c r="Y587" s="26"/>
      <c r="Z587" s="27"/>
      <c r="AA587" s="26"/>
      <c r="AB587" s="28"/>
      <c r="AC587" s="26"/>
      <c r="AD587" s="26"/>
      <c r="AE587" s="27"/>
      <c r="AF587" s="26"/>
      <c r="AG587" s="26"/>
      <c r="AH587" s="26"/>
      <c r="AI587" s="26"/>
      <c r="AL587" s="26"/>
      <c r="AM587" s="26"/>
      <c r="AN587" s="26"/>
      <c r="AO587" s="26"/>
      <c r="AP587" s="26"/>
      <c r="AQ587" s="26"/>
      <c r="BW587" s="62" t="s">
        <v>1737</v>
      </c>
      <c r="BX587" s="62" t="s">
        <v>307</v>
      </c>
      <c r="CP587" s="90" t="s">
        <v>245</v>
      </c>
      <c r="CQ587" s="91" t="str">
        <f>CC13</f>
        <v>07. Ceglasty 8004</v>
      </c>
    </row>
    <row r="588" spans="1:95">
      <c r="A588" s="17"/>
      <c r="B588" s="18"/>
      <c r="C588" s="3"/>
      <c r="D588" s="3"/>
      <c r="E588" s="18"/>
      <c r="F588" s="3"/>
      <c r="G588" s="3"/>
      <c r="H588" s="17"/>
      <c r="I588" s="3"/>
      <c r="J588" s="3"/>
      <c r="K588" s="3"/>
      <c r="L588" s="3"/>
      <c r="M588" s="3"/>
      <c r="O588" s="17"/>
      <c r="P588" s="3"/>
      <c r="Q588" s="18"/>
      <c r="R588" s="3"/>
      <c r="S588" s="3"/>
      <c r="T588" s="17"/>
      <c r="U588" s="3"/>
      <c r="V588" s="3"/>
      <c r="W588" s="3"/>
      <c r="X588" s="3"/>
      <c r="Y588" s="26"/>
      <c r="Z588" s="27"/>
      <c r="AA588" s="26"/>
      <c r="AB588" s="28"/>
      <c r="AC588" s="26"/>
      <c r="AD588" s="26"/>
      <c r="AE588" s="27"/>
      <c r="AF588" s="26"/>
      <c r="AG588" s="26"/>
      <c r="AH588" s="26"/>
      <c r="AI588" s="26"/>
      <c r="AL588" s="26"/>
      <c r="AM588" s="26"/>
      <c r="AN588" s="26"/>
      <c r="AO588" s="26"/>
      <c r="AP588" s="26"/>
      <c r="AQ588" s="26"/>
      <c r="BW588" s="62" t="s">
        <v>1738</v>
      </c>
      <c r="BX588" s="62" t="s">
        <v>307</v>
      </c>
      <c r="CP588" s="90" t="s">
        <v>245</v>
      </c>
      <c r="CQ588" s="91" t="str">
        <f>CC14</f>
        <v>08. Antracyt 7021</v>
      </c>
    </row>
    <row r="589" spans="1:95">
      <c r="A589" s="17"/>
      <c r="B589" s="18"/>
      <c r="C589" s="3"/>
      <c r="D589" s="3"/>
      <c r="E589" s="18"/>
      <c r="F589" s="3"/>
      <c r="G589" s="3"/>
      <c r="H589" s="17"/>
      <c r="I589" s="3"/>
      <c r="J589" s="3"/>
      <c r="K589" s="3"/>
      <c r="L589" s="3"/>
      <c r="M589" s="3"/>
      <c r="O589" s="17"/>
      <c r="P589" s="3"/>
      <c r="Q589" s="18"/>
      <c r="R589" s="3"/>
      <c r="S589" s="3"/>
      <c r="T589" s="17"/>
      <c r="U589" s="3"/>
      <c r="V589" s="3"/>
      <c r="W589" s="3"/>
      <c r="X589" s="3"/>
      <c r="Y589" s="26"/>
      <c r="Z589" s="27"/>
      <c r="AA589" s="26"/>
      <c r="AB589" s="28"/>
      <c r="AC589" s="26"/>
      <c r="AD589" s="26"/>
      <c r="AE589" s="27"/>
      <c r="AF589" s="26"/>
      <c r="AG589" s="26"/>
      <c r="AH589" s="26"/>
      <c r="AI589" s="26"/>
      <c r="AL589" s="26"/>
      <c r="AM589" s="26"/>
      <c r="AN589" s="26"/>
      <c r="AO589" s="26"/>
      <c r="AP589" s="26"/>
      <c r="AQ589" s="26"/>
      <c r="BW589" s="62" t="s">
        <v>1739</v>
      </c>
      <c r="BX589" s="62" t="s">
        <v>307</v>
      </c>
      <c r="CP589" s="78"/>
      <c r="CQ589" s="92"/>
    </row>
    <row r="590" spans="1:95">
      <c r="A590" s="17"/>
      <c r="B590" s="18"/>
      <c r="C590" s="3"/>
      <c r="D590" s="3"/>
      <c r="E590" s="18"/>
      <c r="F590" s="3"/>
      <c r="G590" s="3"/>
      <c r="H590" s="17"/>
      <c r="I590" s="3"/>
      <c r="J590" s="3"/>
      <c r="K590" s="3"/>
      <c r="L590" s="3"/>
      <c r="M590" s="3"/>
      <c r="O590" s="17"/>
      <c r="P590" s="3"/>
      <c r="Q590" s="18"/>
      <c r="R590" s="3"/>
      <c r="S590" s="3"/>
      <c r="T590" s="17"/>
      <c r="U590" s="3"/>
      <c r="V590" s="3"/>
      <c r="W590" s="3"/>
      <c r="X590" s="3"/>
      <c r="Y590" s="26"/>
      <c r="Z590" s="27"/>
      <c r="AA590" s="26"/>
      <c r="AB590" s="28"/>
      <c r="AC590" s="26"/>
      <c r="AD590" s="26"/>
      <c r="AE590" s="27"/>
      <c r="AF590" s="26"/>
      <c r="AG590" s="26"/>
      <c r="AH590" s="26"/>
      <c r="AI590" s="26"/>
      <c r="AL590" s="26"/>
      <c r="AM590" s="26"/>
      <c r="AN590" s="26"/>
      <c r="AO590" s="26"/>
      <c r="AP590" s="26"/>
      <c r="AQ590" s="26"/>
      <c r="BW590" s="62" t="s">
        <v>1740</v>
      </c>
      <c r="BX590" s="62" t="s">
        <v>307</v>
      </c>
      <c r="CP590" s="82" t="s">
        <v>246</v>
      </c>
      <c r="CQ590" s="76" t="str">
        <f>CC8</f>
        <v>02. Brązowy 8017</v>
      </c>
    </row>
    <row r="591" spans="1:95">
      <c r="A591" s="17"/>
      <c r="B591" s="18"/>
      <c r="C591" s="3"/>
      <c r="D591" s="3"/>
      <c r="E591" s="18"/>
      <c r="F591" s="3"/>
      <c r="G591" s="3"/>
      <c r="H591" s="17"/>
      <c r="I591" s="3"/>
      <c r="J591" s="3"/>
      <c r="K591" s="3"/>
      <c r="L591" s="3"/>
      <c r="M591" s="3"/>
      <c r="O591" s="17"/>
      <c r="P591" s="3"/>
      <c r="Q591" s="18"/>
      <c r="R591" s="3"/>
      <c r="S591" s="3"/>
      <c r="T591" s="17"/>
      <c r="U591" s="3"/>
      <c r="V591" s="3"/>
      <c r="W591" s="3"/>
      <c r="X591" s="3"/>
      <c r="Y591" s="26"/>
      <c r="Z591" s="27"/>
      <c r="AA591" s="26"/>
      <c r="AB591" s="28"/>
      <c r="AC591" s="26"/>
      <c r="AD591" s="26"/>
      <c r="AE591" s="27"/>
      <c r="AF591" s="26"/>
      <c r="AG591" s="26"/>
      <c r="AH591" s="26"/>
      <c r="AI591" s="26"/>
      <c r="AL591" s="26"/>
      <c r="AM591" s="26"/>
      <c r="AN591" s="26"/>
      <c r="AO591" s="26"/>
      <c r="AP591" s="26"/>
      <c r="AQ591" s="26"/>
      <c r="BW591" s="62" t="s">
        <v>1741</v>
      </c>
      <c r="BX591" s="62" t="s">
        <v>307</v>
      </c>
      <c r="CP591" s="82" t="s">
        <v>246</v>
      </c>
      <c r="CQ591" s="76" t="str">
        <f>CC9</f>
        <v>03. Grafitowy 7024</v>
      </c>
    </row>
    <row r="592" spans="1:95">
      <c r="A592" s="17"/>
      <c r="B592" s="18"/>
      <c r="C592" s="3"/>
      <c r="D592" s="3"/>
      <c r="E592" s="18"/>
      <c r="F592" s="3"/>
      <c r="G592" s="3"/>
      <c r="H592" s="17"/>
      <c r="I592" s="3"/>
      <c r="J592" s="3"/>
      <c r="K592" s="3"/>
      <c r="L592" s="3"/>
      <c r="M592" s="3"/>
      <c r="O592" s="17"/>
      <c r="P592" s="3"/>
      <c r="Q592" s="18"/>
      <c r="R592" s="3"/>
      <c r="S592" s="3"/>
      <c r="T592" s="17"/>
      <c r="U592" s="3"/>
      <c r="V592" s="3"/>
      <c r="W592" s="3"/>
      <c r="X592" s="3"/>
      <c r="Y592" s="26"/>
      <c r="Z592" s="27"/>
      <c r="AA592" s="26"/>
      <c r="AB592" s="28"/>
      <c r="AC592" s="26"/>
      <c r="AD592" s="26"/>
      <c r="AE592" s="27"/>
      <c r="AF592" s="26"/>
      <c r="AG592" s="26"/>
      <c r="AH592" s="26"/>
      <c r="AI592" s="26"/>
      <c r="AL592" s="26"/>
      <c r="AM592" s="26"/>
      <c r="AN592" s="26"/>
      <c r="AO592" s="26"/>
      <c r="AP592" s="26"/>
      <c r="AQ592" s="26"/>
      <c r="BW592" s="62" t="s">
        <v>1742</v>
      </c>
      <c r="BX592" s="62" t="s">
        <v>307</v>
      </c>
      <c r="CP592" s="82" t="s">
        <v>246</v>
      </c>
      <c r="CQ592" s="76" t="str">
        <f>CC10</f>
        <v>04. Czerwony 3009</v>
      </c>
    </row>
    <row r="593" spans="1:95">
      <c r="A593" s="17"/>
      <c r="B593" s="18"/>
      <c r="C593" s="3"/>
      <c r="D593" s="3"/>
      <c r="E593" s="18"/>
      <c r="F593" s="3"/>
      <c r="G593" s="3"/>
      <c r="H593" s="17"/>
      <c r="I593" s="3"/>
      <c r="J593" s="3"/>
      <c r="K593" s="3"/>
      <c r="L593" s="3"/>
      <c r="M593" s="3"/>
      <c r="O593" s="17"/>
      <c r="P593" s="3"/>
      <c r="Q593" s="18"/>
      <c r="R593" s="3"/>
      <c r="S593" s="3"/>
      <c r="T593" s="17"/>
      <c r="U593" s="3"/>
      <c r="V593" s="3"/>
      <c r="W593" s="3"/>
      <c r="X593" s="3"/>
      <c r="Y593" s="26"/>
      <c r="Z593" s="27"/>
      <c r="AA593" s="26"/>
      <c r="AB593" s="28"/>
      <c r="AC593" s="26"/>
      <c r="AD593" s="26"/>
      <c r="AE593" s="27"/>
      <c r="AF593" s="26"/>
      <c r="AG593" s="26"/>
      <c r="AH593" s="26"/>
      <c r="AI593" s="26"/>
      <c r="AL593" s="26"/>
      <c r="AM593" s="26"/>
      <c r="AN593" s="26"/>
      <c r="AO593" s="26"/>
      <c r="AP593" s="26"/>
      <c r="AQ593" s="26"/>
      <c r="BW593" s="62" t="s">
        <v>1743</v>
      </c>
      <c r="BX593" s="62" t="s">
        <v>307</v>
      </c>
      <c r="CP593" s="82" t="s">
        <v>246</v>
      </c>
      <c r="CQ593" s="76" t="str">
        <f>CC12</f>
        <v>06. Czarny 9005</v>
      </c>
    </row>
    <row r="594" spans="1:95">
      <c r="A594" s="17"/>
      <c r="B594" s="18"/>
      <c r="C594" s="3"/>
      <c r="D594" s="3"/>
      <c r="E594" s="18"/>
      <c r="F594" s="3"/>
      <c r="G594" s="3"/>
      <c r="H594" s="17"/>
      <c r="I594" s="3"/>
      <c r="J594" s="3"/>
      <c r="K594" s="3"/>
      <c r="L594" s="3"/>
      <c r="M594" s="3"/>
      <c r="O594" s="17"/>
      <c r="P594" s="3"/>
      <c r="Q594" s="18"/>
      <c r="R594" s="3"/>
      <c r="S594" s="3"/>
      <c r="T594" s="17"/>
      <c r="U594" s="3"/>
      <c r="V594" s="3"/>
      <c r="W594" s="3"/>
      <c r="X594" s="3"/>
      <c r="Y594" s="26"/>
      <c r="Z594" s="27"/>
      <c r="AA594" s="26"/>
      <c r="AB594" s="28"/>
      <c r="AC594" s="26"/>
      <c r="AD594" s="26"/>
      <c r="AE594" s="27"/>
      <c r="AF594" s="26"/>
      <c r="AG594" s="26"/>
      <c r="AH594" s="26"/>
      <c r="AI594" s="26"/>
      <c r="AL594" s="26"/>
      <c r="AM594" s="26"/>
      <c r="AN594" s="26"/>
      <c r="AO594" s="26"/>
      <c r="AP594" s="26"/>
      <c r="AQ594" s="26"/>
      <c r="BW594" s="62" t="s">
        <v>1744</v>
      </c>
      <c r="BX594" s="62" t="s">
        <v>307</v>
      </c>
      <c r="CP594" s="82" t="s">
        <v>246</v>
      </c>
      <c r="CQ594" s="76" t="str">
        <f>CC13</f>
        <v>07. Ceglasty 8004</v>
      </c>
    </row>
    <row r="595" spans="1:95">
      <c r="A595" s="17"/>
      <c r="B595" s="18"/>
      <c r="C595" s="3"/>
      <c r="D595" s="3"/>
      <c r="E595" s="18"/>
      <c r="F595" s="3"/>
      <c r="G595" s="3"/>
      <c r="H595" s="17"/>
      <c r="I595" s="3"/>
      <c r="J595" s="3"/>
      <c r="K595" s="3"/>
      <c r="L595" s="3"/>
      <c r="M595" s="3"/>
      <c r="O595" s="17"/>
      <c r="P595" s="3"/>
      <c r="Q595" s="18"/>
      <c r="R595" s="3"/>
      <c r="S595" s="3"/>
      <c r="T595" s="17"/>
      <c r="U595" s="3"/>
      <c r="V595" s="3"/>
      <c r="W595" s="3"/>
      <c r="X595" s="3"/>
      <c r="Y595" s="26"/>
      <c r="Z595" s="27"/>
      <c r="AA595" s="26"/>
      <c r="AB595" s="28"/>
      <c r="AC595" s="26"/>
      <c r="AD595" s="26"/>
      <c r="AE595" s="27"/>
      <c r="AF595" s="26"/>
      <c r="AG595" s="26"/>
      <c r="AH595" s="26"/>
      <c r="AI595" s="26"/>
      <c r="AL595" s="26"/>
      <c r="AM595" s="26"/>
      <c r="AN595" s="26"/>
      <c r="AO595" s="26"/>
      <c r="AP595" s="26"/>
      <c r="AQ595" s="26"/>
      <c r="BW595" s="62" t="s">
        <v>1745</v>
      </c>
      <c r="BX595" s="62" t="s">
        <v>307</v>
      </c>
      <c r="CP595" s="82" t="s">
        <v>246</v>
      </c>
      <c r="CQ595" s="76" t="str">
        <f>CC14</f>
        <v>08. Antracyt 7021</v>
      </c>
    </row>
    <row r="596" spans="1:95">
      <c r="A596" s="17"/>
      <c r="B596" s="18"/>
      <c r="C596" s="3"/>
      <c r="D596" s="3"/>
      <c r="E596" s="18"/>
      <c r="F596" s="3"/>
      <c r="G596" s="3"/>
      <c r="H596" s="17"/>
      <c r="I596" s="3"/>
      <c r="J596" s="3"/>
      <c r="K596" s="3"/>
      <c r="L596" s="3"/>
      <c r="M596" s="3"/>
      <c r="O596" s="17"/>
      <c r="P596" s="3"/>
      <c r="Q596" s="18"/>
      <c r="R596" s="3"/>
      <c r="S596" s="3"/>
      <c r="T596" s="17"/>
      <c r="U596" s="3"/>
      <c r="V596" s="3"/>
      <c r="W596" s="3"/>
      <c r="X596" s="3"/>
      <c r="Y596" s="26"/>
      <c r="Z596" s="27"/>
      <c r="AA596" s="26"/>
      <c r="AB596" s="28"/>
      <c r="AC596" s="26"/>
      <c r="AD596" s="26"/>
      <c r="AE596" s="27"/>
      <c r="AF596" s="26"/>
      <c r="AG596" s="26"/>
      <c r="AH596" s="26"/>
      <c r="AI596" s="26"/>
      <c r="AL596" s="26"/>
      <c r="AM596" s="26"/>
      <c r="AN596" s="26"/>
      <c r="AO596" s="26"/>
      <c r="AP596" s="26"/>
      <c r="AQ596" s="26"/>
      <c r="BW596" s="62" t="s">
        <v>1746</v>
      </c>
      <c r="BX596" s="62" t="s">
        <v>307</v>
      </c>
      <c r="CP596" s="82"/>
      <c r="CQ596" s="76"/>
    </row>
    <row r="597" spans="1:95">
      <c r="A597" s="17"/>
      <c r="B597" s="18"/>
      <c r="C597" s="3"/>
      <c r="D597" s="3"/>
      <c r="E597" s="18"/>
      <c r="F597" s="3"/>
      <c r="G597" s="3"/>
      <c r="H597" s="17"/>
      <c r="I597" s="3"/>
      <c r="J597" s="3"/>
      <c r="K597" s="3"/>
      <c r="L597" s="3"/>
      <c r="M597" s="3"/>
      <c r="O597" s="17"/>
      <c r="P597" s="3"/>
      <c r="Q597" s="18"/>
      <c r="R597" s="3"/>
      <c r="S597" s="3"/>
      <c r="T597" s="17"/>
      <c r="U597" s="3"/>
      <c r="V597" s="3"/>
      <c r="W597" s="3"/>
      <c r="X597" s="3"/>
      <c r="Y597" s="26"/>
      <c r="Z597" s="27"/>
      <c r="AA597" s="26"/>
      <c r="AB597" s="28"/>
      <c r="AC597" s="26"/>
      <c r="AD597" s="26"/>
      <c r="AE597" s="27"/>
      <c r="AF597" s="26"/>
      <c r="AG597" s="26"/>
      <c r="AH597" s="26"/>
      <c r="AI597" s="26"/>
      <c r="AL597" s="26"/>
      <c r="AM597" s="26"/>
      <c r="AN597" s="26"/>
      <c r="AO597" s="26"/>
      <c r="AP597" s="26"/>
      <c r="AQ597" s="26"/>
      <c r="CP597" s="88" t="s">
        <v>247</v>
      </c>
      <c r="CQ597" s="89" t="str">
        <f>CC8</f>
        <v>02. Brązowy 8017</v>
      </c>
    </row>
    <row r="598" spans="1:95">
      <c r="A598" s="17"/>
      <c r="B598" s="18"/>
      <c r="C598" s="3"/>
      <c r="D598" s="3"/>
      <c r="E598" s="18"/>
      <c r="F598" s="3"/>
      <c r="G598" s="3"/>
      <c r="H598" s="17"/>
      <c r="I598" s="3"/>
      <c r="J598" s="3"/>
      <c r="K598" s="3"/>
      <c r="L598" s="3"/>
      <c r="M598" s="3"/>
      <c r="O598" s="17"/>
      <c r="P598" s="3"/>
      <c r="Q598" s="18"/>
      <c r="R598" s="3"/>
      <c r="S598" s="3"/>
      <c r="T598" s="17"/>
      <c r="U598" s="3"/>
      <c r="V598" s="3"/>
      <c r="W598" s="3"/>
      <c r="X598" s="3"/>
      <c r="Y598" s="26"/>
      <c r="Z598" s="27"/>
      <c r="AA598" s="26"/>
      <c r="AB598" s="28"/>
      <c r="AC598" s="26"/>
      <c r="AD598" s="26"/>
      <c r="AE598" s="27"/>
      <c r="AF598" s="26"/>
      <c r="AG598" s="26"/>
      <c r="AH598" s="26"/>
      <c r="AI598" s="26"/>
      <c r="AL598" s="26"/>
      <c r="AM598" s="26"/>
      <c r="AN598" s="26"/>
      <c r="AO598" s="26"/>
      <c r="AP598" s="26"/>
      <c r="AQ598" s="26"/>
      <c r="BW598" s="130" t="s">
        <v>935</v>
      </c>
      <c r="BX598" s="129" t="s">
        <v>878</v>
      </c>
      <c r="CP598" s="90" t="s">
        <v>247</v>
      </c>
      <c r="CQ598" s="91" t="str">
        <f>CC9</f>
        <v>03. Grafitowy 7024</v>
      </c>
    </row>
    <row r="599" spans="1:95">
      <c r="A599" s="17"/>
      <c r="B599" s="18"/>
      <c r="C599" s="3"/>
      <c r="D599" s="3"/>
      <c r="E599" s="18"/>
      <c r="F599" s="3"/>
      <c r="G599" s="3"/>
      <c r="H599" s="17"/>
      <c r="I599" s="3"/>
      <c r="J599" s="3"/>
      <c r="K599" s="3"/>
      <c r="L599" s="3"/>
      <c r="M599" s="3"/>
      <c r="O599" s="17"/>
      <c r="P599" s="3"/>
      <c r="Q599" s="18"/>
      <c r="R599" s="3"/>
      <c r="S599" s="3"/>
      <c r="T599" s="17"/>
      <c r="U599" s="3"/>
      <c r="V599" s="3"/>
      <c r="W599" s="3"/>
      <c r="X599" s="3"/>
      <c r="Y599" s="26"/>
      <c r="Z599" s="27"/>
      <c r="AA599" s="26"/>
      <c r="AB599" s="28"/>
      <c r="AC599" s="26"/>
      <c r="AD599" s="26"/>
      <c r="AE599" s="27"/>
      <c r="AF599" s="26"/>
      <c r="AG599" s="26"/>
      <c r="AH599" s="26"/>
      <c r="AI599" s="26"/>
      <c r="AL599" s="26"/>
      <c r="AM599" s="26"/>
      <c r="AN599" s="26"/>
      <c r="AO599" s="26"/>
      <c r="AP599" s="26"/>
      <c r="AQ599" s="26"/>
      <c r="BW599" s="130" t="s">
        <v>935</v>
      </c>
      <c r="BX599" s="129" t="s">
        <v>879</v>
      </c>
      <c r="CP599" s="90" t="s">
        <v>247</v>
      </c>
      <c r="CQ599" s="91" t="str">
        <f>CC10</f>
        <v>04. Czerwony 3009</v>
      </c>
    </row>
    <row r="600" spans="1:95">
      <c r="A600" s="17"/>
      <c r="B600" s="18"/>
      <c r="C600" s="3"/>
      <c r="D600" s="3"/>
      <c r="E600" s="18"/>
      <c r="F600" s="3"/>
      <c r="G600" s="3"/>
      <c r="H600" s="17"/>
      <c r="I600" s="3"/>
      <c r="J600" s="3"/>
      <c r="K600" s="3"/>
      <c r="L600" s="3"/>
      <c r="M600" s="3"/>
      <c r="O600" s="17"/>
      <c r="P600" s="3"/>
      <c r="Q600" s="18"/>
      <c r="R600" s="3"/>
      <c r="S600" s="3"/>
      <c r="T600" s="17"/>
      <c r="U600" s="3"/>
      <c r="V600" s="3"/>
      <c r="W600" s="3"/>
      <c r="X600" s="3"/>
      <c r="Y600" s="26"/>
      <c r="Z600" s="27"/>
      <c r="AA600" s="26"/>
      <c r="AB600" s="28"/>
      <c r="AC600" s="26"/>
      <c r="AD600" s="26"/>
      <c r="AE600" s="27"/>
      <c r="AF600" s="26"/>
      <c r="AG600" s="26"/>
      <c r="AH600" s="26"/>
      <c r="AI600" s="26"/>
      <c r="AL600" s="26"/>
      <c r="AM600" s="26"/>
      <c r="AN600" s="26"/>
      <c r="AO600" s="26"/>
      <c r="AP600" s="26"/>
      <c r="AQ600" s="26"/>
      <c r="BW600" s="130" t="s">
        <v>935</v>
      </c>
      <c r="BX600" s="129" t="s">
        <v>880</v>
      </c>
      <c r="CP600" s="90" t="s">
        <v>247</v>
      </c>
      <c r="CQ600" s="91" t="str">
        <f>CC12</f>
        <v>06. Czarny 9005</v>
      </c>
    </row>
    <row r="601" spans="1:95">
      <c r="A601" s="17"/>
      <c r="B601" s="18"/>
      <c r="C601" s="3"/>
      <c r="D601" s="3"/>
      <c r="E601" s="18"/>
      <c r="F601" s="3"/>
      <c r="G601" s="3"/>
      <c r="H601" s="17"/>
      <c r="I601" s="3"/>
      <c r="J601" s="3"/>
      <c r="K601" s="3"/>
      <c r="L601" s="3"/>
      <c r="M601" s="3"/>
      <c r="O601" s="17"/>
      <c r="P601" s="3"/>
      <c r="Q601" s="18"/>
      <c r="R601" s="3"/>
      <c r="S601" s="3"/>
      <c r="T601" s="17"/>
      <c r="U601" s="3"/>
      <c r="V601" s="3"/>
      <c r="W601" s="3"/>
      <c r="X601" s="3"/>
      <c r="Y601" s="26"/>
      <c r="Z601" s="27"/>
      <c r="AA601" s="26"/>
      <c r="AB601" s="28"/>
      <c r="AC601" s="26"/>
      <c r="AD601" s="26"/>
      <c r="AE601" s="27"/>
      <c r="AF601" s="26"/>
      <c r="AG601" s="26"/>
      <c r="AH601" s="26"/>
      <c r="AI601" s="26"/>
      <c r="AL601" s="26"/>
      <c r="AM601" s="26"/>
      <c r="AN601" s="26"/>
      <c r="AO601" s="26"/>
      <c r="AP601" s="26"/>
      <c r="AQ601" s="26"/>
      <c r="BW601" s="130" t="s">
        <v>935</v>
      </c>
      <c r="BX601" s="129" t="s">
        <v>881</v>
      </c>
      <c r="CP601" s="90" t="s">
        <v>247</v>
      </c>
      <c r="CQ601" s="91" t="str">
        <f>CC13</f>
        <v>07. Ceglasty 8004</v>
      </c>
    </row>
    <row r="602" spans="1:95">
      <c r="A602" s="17"/>
      <c r="B602" s="18"/>
      <c r="C602" s="3"/>
      <c r="D602" s="3"/>
      <c r="E602" s="18"/>
      <c r="F602" s="3"/>
      <c r="G602" s="3"/>
      <c r="H602" s="17"/>
      <c r="I602" s="3"/>
      <c r="J602" s="3"/>
      <c r="K602" s="3"/>
      <c r="L602" s="3"/>
      <c r="M602" s="3"/>
      <c r="O602" s="17"/>
      <c r="P602" s="3"/>
      <c r="Q602" s="18"/>
      <c r="R602" s="3"/>
      <c r="S602" s="3"/>
      <c r="T602" s="17"/>
      <c r="U602" s="3"/>
      <c r="V602" s="3"/>
      <c r="W602" s="3"/>
      <c r="X602" s="3"/>
      <c r="Y602" s="26"/>
      <c r="Z602" s="27"/>
      <c r="AA602" s="26"/>
      <c r="AB602" s="28"/>
      <c r="AC602" s="26"/>
      <c r="AD602" s="26"/>
      <c r="AE602" s="27"/>
      <c r="AF602" s="26"/>
      <c r="AG602" s="26"/>
      <c r="AH602" s="26"/>
      <c r="AI602" s="26"/>
      <c r="AL602" s="26"/>
      <c r="AM602" s="26"/>
      <c r="AN602" s="26"/>
      <c r="AO602" s="26"/>
      <c r="AP602" s="26"/>
      <c r="AQ602" s="26"/>
      <c r="BW602" s="130" t="s">
        <v>935</v>
      </c>
      <c r="BX602" s="129" t="s">
        <v>883</v>
      </c>
      <c r="CP602" s="90" t="s">
        <v>247</v>
      </c>
      <c r="CQ602" s="91" t="str">
        <f>CC14</f>
        <v>08. Antracyt 7021</v>
      </c>
    </row>
    <row r="603" spans="1:95">
      <c r="A603" s="17"/>
      <c r="B603" s="18"/>
      <c r="C603" s="3"/>
      <c r="D603" s="3"/>
      <c r="E603" s="18"/>
      <c r="F603" s="3"/>
      <c r="G603" s="3"/>
      <c r="H603" s="17"/>
      <c r="I603" s="3"/>
      <c r="J603" s="3"/>
      <c r="K603" s="3"/>
      <c r="L603" s="3"/>
      <c r="M603" s="3"/>
      <c r="O603" s="17"/>
      <c r="P603" s="3"/>
      <c r="Q603" s="18"/>
      <c r="R603" s="3"/>
      <c r="S603" s="3"/>
      <c r="T603" s="17"/>
      <c r="U603" s="3"/>
      <c r="V603" s="3"/>
      <c r="W603" s="3"/>
      <c r="X603" s="3"/>
      <c r="Y603" s="26"/>
      <c r="Z603" s="27"/>
      <c r="AA603" s="26"/>
      <c r="AB603" s="28"/>
      <c r="AC603" s="26"/>
      <c r="AD603" s="26"/>
      <c r="AE603" s="27"/>
      <c r="AF603" s="26"/>
      <c r="AG603" s="26"/>
      <c r="AH603" s="26"/>
      <c r="AI603" s="26"/>
      <c r="AL603" s="26"/>
      <c r="AM603" s="26"/>
      <c r="AN603" s="26"/>
      <c r="AO603" s="26"/>
      <c r="AP603" s="26"/>
      <c r="AQ603" s="26"/>
      <c r="BW603" s="130" t="s">
        <v>935</v>
      </c>
      <c r="BX603" s="129" t="s">
        <v>884</v>
      </c>
      <c r="CP603" s="90"/>
      <c r="CQ603" s="91"/>
    </row>
    <row r="604" spans="1:95">
      <c r="A604" s="17"/>
      <c r="B604" s="18"/>
      <c r="C604" s="3"/>
      <c r="D604" s="3"/>
      <c r="E604" s="18"/>
      <c r="F604" s="3"/>
      <c r="G604" s="3"/>
      <c r="H604" s="17"/>
      <c r="I604" s="3"/>
      <c r="J604" s="3"/>
      <c r="K604" s="3"/>
      <c r="L604" s="3"/>
      <c r="M604" s="3"/>
      <c r="O604" s="17"/>
      <c r="P604" s="3"/>
      <c r="Q604" s="18"/>
      <c r="R604" s="3"/>
      <c r="S604" s="3"/>
      <c r="T604" s="17"/>
      <c r="U604" s="3"/>
      <c r="V604" s="3"/>
      <c r="W604" s="3"/>
      <c r="X604" s="3"/>
      <c r="Y604" s="26"/>
      <c r="Z604" s="27"/>
      <c r="AA604" s="26"/>
      <c r="AB604" s="28"/>
      <c r="AC604" s="26"/>
      <c r="AD604" s="26"/>
      <c r="AE604" s="27"/>
      <c r="AF604" s="26"/>
      <c r="AG604" s="26"/>
      <c r="AH604" s="26"/>
      <c r="AI604" s="26"/>
      <c r="AL604" s="26"/>
      <c r="AM604" s="26"/>
      <c r="AN604" s="26"/>
      <c r="AO604" s="26"/>
      <c r="AP604" s="26"/>
      <c r="AQ604" s="26"/>
      <c r="BW604" s="130" t="s">
        <v>935</v>
      </c>
      <c r="BX604" s="129" t="s">
        <v>896</v>
      </c>
      <c r="CP604" s="88" t="s">
        <v>248</v>
      </c>
      <c r="CQ604" s="89" t="str">
        <f>CC8</f>
        <v>02. Brązowy 8017</v>
      </c>
    </row>
    <row r="605" spans="1:95">
      <c r="A605" s="17"/>
      <c r="B605" s="18"/>
      <c r="C605" s="3"/>
      <c r="D605" s="3"/>
      <c r="E605" s="18"/>
      <c r="F605" s="3"/>
      <c r="G605" s="3"/>
      <c r="H605" s="17"/>
      <c r="I605" s="3"/>
      <c r="J605" s="3"/>
      <c r="K605" s="3"/>
      <c r="L605" s="3"/>
      <c r="M605" s="3"/>
      <c r="O605" s="17"/>
      <c r="P605" s="3"/>
      <c r="Q605" s="18"/>
      <c r="R605" s="3"/>
      <c r="S605" s="3"/>
      <c r="T605" s="17"/>
      <c r="U605" s="3"/>
      <c r="V605" s="3"/>
      <c r="W605" s="3"/>
      <c r="X605" s="3"/>
      <c r="Y605" s="26"/>
      <c r="Z605" s="27"/>
      <c r="AA605" s="26"/>
      <c r="AB605" s="28"/>
      <c r="AC605" s="26"/>
      <c r="AD605" s="26"/>
      <c r="AE605" s="27"/>
      <c r="AF605" s="26"/>
      <c r="AG605" s="26"/>
      <c r="AH605" s="26"/>
      <c r="AI605" s="26"/>
      <c r="AL605" s="26"/>
      <c r="AM605" s="26"/>
      <c r="AN605" s="26"/>
      <c r="AO605" s="26"/>
      <c r="AP605" s="26"/>
      <c r="AQ605" s="26"/>
      <c r="BW605" s="130" t="s">
        <v>935</v>
      </c>
      <c r="BX605" s="129" t="s">
        <v>895</v>
      </c>
      <c r="CP605" s="90" t="s">
        <v>248</v>
      </c>
      <c r="CQ605" s="91" t="str">
        <f>CC9</f>
        <v>03. Grafitowy 7024</v>
      </c>
    </row>
    <row r="606" spans="1:95">
      <c r="A606" s="17"/>
      <c r="B606" s="18"/>
      <c r="C606" s="3"/>
      <c r="D606" s="3"/>
      <c r="E606" s="18"/>
      <c r="F606" s="3"/>
      <c r="G606" s="3"/>
      <c r="H606" s="17"/>
      <c r="I606" s="3"/>
      <c r="J606" s="3"/>
      <c r="K606" s="3"/>
      <c r="L606" s="3"/>
      <c r="M606" s="3"/>
      <c r="O606" s="17"/>
      <c r="P606" s="3"/>
      <c r="Q606" s="18"/>
      <c r="R606" s="3"/>
      <c r="S606" s="3"/>
      <c r="T606" s="17"/>
      <c r="U606" s="3"/>
      <c r="V606" s="3"/>
      <c r="W606" s="3"/>
      <c r="X606" s="3"/>
      <c r="Y606" s="26"/>
      <c r="Z606" s="27"/>
      <c r="AA606" s="26"/>
      <c r="AB606" s="28"/>
      <c r="AC606" s="26"/>
      <c r="AD606" s="26"/>
      <c r="AE606" s="27"/>
      <c r="AF606" s="26"/>
      <c r="AG606" s="26"/>
      <c r="AH606" s="26"/>
      <c r="AI606" s="26"/>
      <c r="AL606" s="26"/>
      <c r="AM606" s="26"/>
      <c r="AN606" s="26"/>
      <c r="AO606" s="26"/>
      <c r="AP606" s="26"/>
      <c r="AQ606" s="26"/>
      <c r="BW606" s="130" t="s">
        <v>935</v>
      </c>
      <c r="BX606" s="129" t="s">
        <v>894</v>
      </c>
      <c r="CP606" s="90" t="s">
        <v>248</v>
      </c>
      <c r="CQ606" s="91" t="str">
        <f>CC10</f>
        <v>04. Czerwony 3009</v>
      </c>
    </row>
    <row r="607" spans="1:95">
      <c r="A607" s="17"/>
      <c r="B607" s="18"/>
      <c r="C607" s="3"/>
      <c r="D607" s="3"/>
      <c r="E607" s="18"/>
      <c r="F607" s="3"/>
      <c r="G607" s="3"/>
      <c r="H607" s="17"/>
      <c r="I607" s="3"/>
      <c r="J607" s="3"/>
      <c r="K607" s="3"/>
      <c r="L607" s="3"/>
      <c r="M607" s="3"/>
      <c r="O607" s="17"/>
      <c r="P607" s="3"/>
      <c r="Q607" s="18"/>
      <c r="R607" s="3"/>
      <c r="S607" s="3"/>
      <c r="T607" s="17"/>
      <c r="U607" s="3"/>
      <c r="V607" s="3"/>
      <c r="W607" s="3"/>
      <c r="X607" s="3"/>
      <c r="Y607" s="26"/>
      <c r="Z607" s="27"/>
      <c r="AA607" s="26"/>
      <c r="AB607" s="28"/>
      <c r="AC607" s="26"/>
      <c r="AD607" s="26"/>
      <c r="AE607" s="27"/>
      <c r="AF607" s="26"/>
      <c r="AG607" s="26"/>
      <c r="AH607" s="26"/>
      <c r="AI607" s="26"/>
      <c r="AL607" s="26"/>
      <c r="AM607" s="26"/>
      <c r="AN607" s="26"/>
      <c r="AO607" s="26"/>
      <c r="AP607" s="26"/>
      <c r="AQ607" s="26"/>
      <c r="BW607" s="130" t="s">
        <v>935</v>
      </c>
      <c r="BX607" s="129" t="s">
        <v>893</v>
      </c>
      <c r="CP607" s="90" t="s">
        <v>248</v>
      </c>
      <c r="CQ607" s="91" t="str">
        <f>CC12</f>
        <v>06. Czarny 9005</v>
      </c>
    </row>
    <row r="608" spans="1:95">
      <c r="A608" s="17"/>
      <c r="B608" s="18"/>
      <c r="C608" s="3"/>
      <c r="D608" s="3"/>
      <c r="E608" s="18"/>
      <c r="F608" s="3"/>
      <c r="G608" s="3"/>
      <c r="H608" s="17"/>
      <c r="I608" s="3"/>
      <c r="J608" s="3"/>
      <c r="K608" s="3"/>
      <c r="L608" s="3"/>
      <c r="M608" s="3"/>
      <c r="O608" s="17"/>
      <c r="P608" s="3"/>
      <c r="Q608" s="18"/>
      <c r="R608" s="3"/>
      <c r="S608" s="3"/>
      <c r="T608" s="17"/>
      <c r="U608" s="3"/>
      <c r="V608" s="3"/>
      <c r="W608" s="3"/>
      <c r="X608" s="3"/>
      <c r="Y608" s="26"/>
      <c r="Z608" s="27"/>
      <c r="AA608" s="26"/>
      <c r="AB608" s="28"/>
      <c r="AC608" s="26"/>
      <c r="AD608" s="26"/>
      <c r="AE608" s="27"/>
      <c r="AF608" s="26"/>
      <c r="AG608" s="26"/>
      <c r="AH608" s="26"/>
      <c r="AI608" s="26"/>
      <c r="AL608" s="26"/>
      <c r="AM608" s="26"/>
      <c r="AN608" s="26"/>
      <c r="AO608" s="26"/>
      <c r="AP608" s="26"/>
      <c r="AQ608" s="26"/>
      <c r="BW608" s="130" t="s">
        <v>935</v>
      </c>
      <c r="BX608" s="129" t="s">
        <v>892</v>
      </c>
      <c r="CP608" s="90" t="s">
        <v>248</v>
      </c>
      <c r="CQ608" s="91" t="str">
        <f>CC13</f>
        <v>07. Ceglasty 8004</v>
      </c>
    </row>
    <row r="609" spans="1:95">
      <c r="A609" s="17"/>
      <c r="B609" s="18"/>
      <c r="C609" s="3"/>
      <c r="D609" s="3"/>
      <c r="E609" s="18"/>
      <c r="F609" s="3"/>
      <c r="G609" s="3"/>
      <c r="H609" s="17"/>
      <c r="I609" s="3"/>
      <c r="J609" s="3"/>
      <c r="K609" s="3"/>
      <c r="L609" s="3"/>
      <c r="M609" s="3"/>
      <c r="O609" s="17"/>
      <c r="P609" s="3"/>
      <c r="Q609" s="18"/>
      <c r="R609" s="3"/>
      <c r="S609" s="3"/>
      <c r="T609" s="17"/>
      <c r="U609" s="3"/>
      <c r="V609" s="3"/>
      <c r="W609" s="3"/>
      <c r="X609" s="3"/>
      <c r="Y609" s="26"/>
      <c r="Z609" s="27"/>
      <c r="AA609" s="26"/>
      <c r="AB609" s="28"/>
      <c r="AC609" s="26"/>
      <c r="AD609" s="26"/>
      <c r="AE609" s="27"/>
      <c r="AF609" s="26"/>
      <c r="AG609" s="26"/>
      <c r="AH609" s="26"/>
      <c r="AI609" s="26"/>
      <c r="AL609" s="26"/>
      <c r="AM609" s="26"/>
      <c r="AN609" s="26"/>
      <c r="AO609" s="26"/>
      <c r="AP609" s="26"/>
      <c r="AQ609" s="26"/>
      <c r="BW609" s="130" t="s">
        <v>935</v>
      </c>
      <c r="BX609" s="129" t="s">
        <v>891</v>
      </c>
      <c r="CP609" s="90" t="s">
        <v>248</v>
      </c>
      <c r="CQ609" s="91" t="str">
        <f>CC14</f>
        <v>08. Antracyt 7021</v>
      </c>
    </row>
    <row r="610" spans="1:95">
      <c r="A610" s="17"/>
      <c r="B610" s="18"/>
      <c r="C610" s="3"/>
      <c r="D610" s="3"/>
      <c r="E610" s="18"/>
      <c r="F610" s="3"/>
      <c r="G610" s="3"/>
      <c r="H610" s="17"/>
      <c r="I610" s="3"/>
      <c r="J610" s="3"/>
      <c r="K610" s="3"/>
      <c r="L610" s="3"/>
      <c r="M610" s="3"/>
      <c r="O610" s="17"/>
      <c r="P610" s="3"/>
      <c r="Q610" s="18"/>
      <c r="R610" s="3"/>
      <c r="S610" s="3"/>
      <c r="T610" s="17"/>
      <c r="U610" s="3"/>
      <c r="V610" s="3"/>
      <c r="W610" s="3"/>
      <c r="X610" s="3"/>
      <c r="Y610" s="26"/>
      <c r="Z610" s="27"/>
      <c r="AA610" s="26"/>
      <c r="AB610" s="28"/>
      <c r="AC610" s="26"/>
      <c r="AD610" s="26"/>
      <c r="AE610" s="27"/>
      <c r="AF610" s="26"/>
      <c r="AG610" s="26"/>
      <c r="AH610" s="26"/>
      <c r="AI610" s="26"/>
      <c r="AL610" s="26"/>
      <c r="AM610" s="26"/>
      <c r="AN610" s="26"/>
      <c r="AO610" s="26"/>
      <c r="AP610" s="26"/>
      <c r="AQ610" s="26"/>
      <c r="BW610" s="130" t="s">
        <v>935</v>
      </c>
      <c r="BX610" s="129" t="s">
        <v>890</v>
      </c>
      <c r="CP610" s="78"/>
      <c r="CQ610" s="92"/>
    </row>
    <row r="611" spans="1:95">
      <c r="A611" s="17"/>
      <c r="B611" s="18"/>
      <c r="C611" s="3"/>
      <c r="D611" s="3"/>
      <c r="E611" s="18"/>
      <c r="F611" s="3"/>
      <c r="G611" s="3"/>
      <c r="H611" s="17"/>
      <c r="I611" s="3"/>
      <c r="J611" s="3"/>
      <c r="K611" s="3"/>
      <c r="L611" s="3"/>
      <c r="M611" s="3"/>
      <c r="O611" s="17"/>
      <c r="P611" s="3"/>
      <c r="Q611" s="18"/>
      <c r="R611" s="3"/>
      <c r="S611" s="3"/>
      <c r="T611" s="17"/>
      <c r="U611" s="3"/>
      <c r="V611" s="3"/>
      <c r="W611" s="3"/>
      <c r="X611" s="3"/>
      <c r="Y611" s="26"/>
      <c r="Z611" s="27"/>
      <c r="AA611" s="26"/>
      <c r="AB611" s="28"/>
      <c r="AC611" s="26"/>
      <c r="AD611" s="26"/>
      <c r="AE611" s="27"/>
      <c r="AF611" s="26"/>
      <c r="AG611" s="26"/>
      <c r="AH611" s="26"/>
      <c r="AI611" s="26"/>
      <c r="AL611" s="26"/>
      <c r="AM611" s="26"/>
      <c r="AN611" s="26"/>
      <c r="AO611" s="26"/>
      <c r="AP611" s="26"/>
      <c r="AQ611" s="26"/>
      <c r="BW611" s="130" t="s">
        <v>935</v>
      </c>
      <c r="BX611" s="129" t="s">
        <v>889</v>
      </c>
      <c r="CP611" s="82" t="s">
        <v>249</v>
      </c>
      <c r="CQ611" s="76" t="str">
        <f>CC8</f>
        <v>02. Brązowy 8017</v>
      </c>
    </row>
    <row r="612" spans="1:95">
      <c r="A612" s="17"/>
      <c r="B612" s="18"/>
      <c r="C612" s="3"/>
      <c r="D612" s="3"/>
      <c r="E612" s="18"/>
      <c r="F612" s="3"/>
      <c r="G612" s="3"/>
      <c r="H612" s="17"/>
      <c r="I612" s="3"/>
      <c r="J612" s="3"/>
      <c r="K612" s="3"/>
      <c r="L612" s="3"/>
      <c r="M612" s="3"/>
      <c r="O612" s="17"/>
      <c r="P612" s="3"/>
      <c r="Q612" s="18"/>
      <c r="R612" s="3"/>
      <c r="S612" s="3"/>
      <c r="T612" s="17"/>
      <c r="U612" s="3"/>
      <c r="V612" s="3"/>
      <c r="W612" s="3"/>
      <c r="X612" s="3"/>
      <c r="Y612" s="26"/>
      <c r="Z612" s="27"/>
      <c r="AA612" s="26"/>
      <c r="AB612" s="28"/>
      <c r="AC612" s="26"/>
      <c r="AD612" s="26"/>
      <c r="AE612" s="27"/>
      <c r="AF612" s="26"/>
      <c r="AG612" s="26"/>
      <c r="AH612" s="26"/>
      <c r="AI612" s="26"/>
      <c r="AL612" s="26"/>
      <c r="AM612" s="26"/>
      <c r="AN612" s="26"/>
      <c r="AO612" s="26"/>
      <c r="AP612" s="26"/>
      <c r="AQ612" s="26"/>
      <c r="BW612" s="130" t="s">
        <v>935</v>
      </c>
      <c r="BX612" s="129" t="s">
        <v>888</v>
      </c>
      <c r="CP612" s="82" t="s">
        <v>249</v>
      </c>
      <c r="CQ612" s="76" t="str">
        <f>CC9</f>
        <v>03. Grafitowy 7024</v>
      </c>
    </row>
    <row r="613" spans="1:95">
      <c r="A613" s="17"/>
      <c r="B613" s="18"/>
      <c r="C613" s="3"/>
      <c r="D613" s="3"/>
      <c r="E613" s="18"/>
      <c r="F613" s="3"/>
      <c r="G613" s="3"/>
      <c r="H613" s="17"/>
      <c r="I613" s="3"/>
      <c r="J613" s="3"/>
      <c r="K613" s="3"/>
      <c r="L613" s="3"/>
      <c r="M613" s="3"/>
      <c r="O613" s="17"/>
      <c r="P613" s="3"/>
      <c r="Q613" s="18"/>
      <c r="R613" s="3"/>
      <c r="S613" s="3"/>
      <c r="T613" s="17"/>
      <c r="U613" s="3"/>
      <c r="V613" s="3"/>
      <c r="W613" s="3"/>
      <c r="X613" s="3"/>
      <c r="Y613" s="26"/>
      <c r="Z613" s="27"/>
      <c r="AA613" s="26"/>
      <c r="AB613" s="28"/>
      <c r="AC613" s="26"/>
      <c r="AD613" s="26"/>
      <c r="AE613" s="27"/>
      <c r="AF613" s="26"/>
      <c r="AG613" s="26"/>
      <c r="AH613" s="26"/>
      <c r="AI613" s="26"/>
      <c r="AL613" s="26"/>
      <c r="AM613" s="26"/>
      <c r="AN613" s="26"/>
      <c r="AO613" s="26"/>
      <c r="AP613" s="26"/>
      <c r="AQ613" s="26"/>
      <c r="BW613" s="130" t="s">
        <v>935</v>
      </c>
      <c r="BX613" s="129" t="s">
        <v>1593</v>
      </c>
      <c r="CP613" s="82" t="s">
        <v>249</v>
      </c>
      <c r="CQ613" s="76" t="str">
        <f>CC12</f>
        <v>06. Czarny 9005</v>
      </c>
    </row>
    <row r="614" spans="1:95">
      <c r="A614" s="17"/>
      <c r="B614" s="18"/>
      <c r="C614" s="3"/>
      <c r="D614" s="3"/>
      <c r="E614" s="18"/>
      <c r="F614" s="3"/>
      <c r="G614" s="3"/>
      <c r="H614" s="17"/>
      <c r="I614" s="3"/>
      <c r="J614" s="3"/>
      <c r="K614" s="3"/>
      <c r="L614" s="3"/>
      <c r="M614" s="3"/>
      <c r="O614" s="17"/>
      <c r="P614" s="3"/>
      <c r="Q614" s="18"/>
      <c r="R614" s="3"/>
      <c r="S614" s="3"/>
      <c r="T614" s="17"/>
      <c r="U614" s="3"/>
      <c r="V614" s="3"/>
      <c r="W614" s="3"/>
      <c r="X614" s="3"/>
      <c r="Y614" s="26"/>
      <c r="Z614" s="27"/>
      <c r="AA614" s="26"/>
      <c r="AB614" s="28"/>
      <c r="AC614" s="26"/>
      <c r="AD614" s="26"/>
      <c r="AE614" s="27"/>
      <c r="AF614" s="26"/>
      <c r="AG614" s="26"/>
      <c r="AH614" s="26"/>
      <c r="AI614" s="26"/>
      <c r="AL614" s="26"/>
      <c r="AM614" s="26"/>
      <c r="AN614" s="26"/>
      <c r="AO614" s="26"/>
      <c r="AP614" s="26"/>
      <c r="AQ614" s="26"/>
      <c r="BW614" s="130" t="s">
        <v>935</v>
      </c>
      <c r="BX614" s="129" t="s">
        <v>887</v>
      </c>
      <c r="CP614" s="82" t="s">
        <v>249</v>
      </c>
      <c r="CQ614" s="76" t="str">
        <f>CC13</f>
        <v>07. Ceglasty 8004</v>
      </c>
    </row>
    <row r="615" spans="1:95">
      <c r="A615" s="17"/>
      <c r="B615" s="18"/>
      <c r="C615" s="3"/>
      <c r="D615" s="3"/>
      <c r="E615" s="18"/>
      <c r="F615" s="3"/>
      <c r="G615" s="3"/>
      <c r="H615" s="17"/>
      <c r="I615" s="3"/>
      <c r="J615" s="3"/>
      <c r="K615" s="3"/>
      <c r="L615" s="3"/>
      <c r="M615" s="3"/>
      <c r="O615" s="17"/>
      <c r="P615" s="3"/>
      <c r="Q615" s="18"/>
      <c r="R615" s="3"/>
      <c r="S615" s="3"/>
      <c r="T615" s="17"/>
      <c r="U615" s="3"/>
      <c r="V615" s="3"/>
      <c r="W615" s="3"/>
      <c r="X615" s="3"/>
      <c r="Y615" s="26"/>
      <c r="Z615" s="27"/>
      <c r="AA615" s="26"/>
      <c r="AB615" s="28"/>
      <c r="AC615" s="26"/>
      <c r="AD615" s="26"/>
      <c r="AE615" s="27"/>
      <c r="AF615" s="26"/>
      <c r="AG615" s="26"/>
      <c r="AH615" s="26"/>
      <c r="AI615" s="26"/>
      <c r="AL615" s="26"/>
      <c r="AM615" s="26"/>
      <c r="AN615" s="26"/>
      <c r="AO615" s="26"/>
      <c r="AP615" s="26"/>
      <c r="AQ615" s="26"/>
      <c r="BW615" s="130" t="s">
        <v>935</v>
      </c>
      <c r="BX615" s="129" t="s">
        <v>886</v>
      </c>
      <c r="CP615" s="87"/>
      <c r="CQ615" s="71"/>
    </row>
    <row r="616" spans="1:95">
      <c r="A616" s="17"/>
      <c r="B616" s="18"/>
      <c r="C616" s="3"/>
      <c r="D616" s="3"/>
      <c r="E616" s="18"/>
      <c r="F616" s="3"/>
      <c r="G616" s="3"/>
      <c r="H616" s="17"/>
      <c r="I616" s="3"/>
      <c r="J616" s="3"/>
      <c r="K616" s="3"/>
      <c r="L616" s="3"/>
      <c r="M616" s="3"/>
      <c r="O616" s="17"/>
      <c r="P616" s="3"/>
      <c r="Q616" s="18"/>
      <c r="R616" s="3"/>
      <c r="S616" s="3"/>
      <c r="T616" s="17"/>
      <c r="U616" s="3"/>
      <c r="V616" s="3"/>
      <c r="W616" s="3"/>
      <c r="X616" s="3"/>
      <c r="Y616" s="26"/>
      <c r="Z616" s="27"/>
      <c r="AA616" s="26"/>
      <c r="AB616" s="28"/>
      <c r="AC616" s="26"/>
      <c r="AD616" s="26"/>
      <c r="AE616" s="27"/>
      <c r="AF616" s="26"/>
      <c r="AG616" s="26"/>
      <c r="AH616" s="26"/>
      <c r="AI616" s="26"/>
      <c r="AL616" s="26"/>
      <c r="AM616" s="26"/>
      <c r="AN616" s="26"/>
      <c r="AO616" s="26"/>
      <c r="AP616" s="26"/>
      <c r="AQ616" s="26"/>
      <c r="BW616" s="132" t="s">
        <v>935</v>
      </c>
      <c r="BX616" s="131" t="s">
        <v>885</v>
      </c>
      <c r="CP616" s="82" t="s">
        <v>250</v>
      </c>
      <c r="CQ616" s="76" t="str">
        <f>CC8</f>
        <v>02. Brązowy 8017</v>
      </c>
    </row>
    <row r="617" spans="1:95">
      <c r="A617" s="17"/>
      <c r="B617" s="18"/>
      <c r="C617" s="3"/>
      <c r="D617" s="3"/>
      <c r="E617" s="18"/>
      <c r="F617" s="3"/>
      <c r="G617" s="3"/>
      <c r="H617" s="17"/>
      <c r="I617" s="3"/>
      <c r="J617" s="3"/>
      <c r="K617" s="3"/>
      <c r="L617" s="3"/>
      <c r="M617" s="3"/>
      <c r="O617" s="17"/>
      <c r="P617" s="3"/>
      <c r="Q617" s="18"/>
      <c r="R617" s="3"/>
      <c r="S617" s="3"/>
      <c r="T617" s="17"/>
      <c r="U617" s="3"/>
      <c r="V617" s="3"/>
      <c r="W617" s="3"/>
      <c r="X617" s="3"/>
      <c r="Y617" s="26"/>
      <c r="Z617" s="27"/>
      <c r="AA617" s="26"/>
      <c r="AB617" s="28"/>
      <c r="AC617" s="26"/>
      <c r="AD617" s="26"/>
      <c r="AE617" s="27"/>
      <c r="AF617" s="26"/>
      <c r="AG617" s="26"/>
      <c r="AH617" s="26"/>
      <c r="AI617" s="26"/>
      <c r="AL617" s="26"/>
      <c r="AM617" s="26"/>
      <c r="AN617" s="26"/>
      <c r="AO617" s="26"/>
      <c r="AP617" s="26"/>
      <c r="AQ617" s="26"/>
      <c r="BW617" s="132" t="s">
        <v>935</v>
      </c>
      <c r="BX617" s="157" t="s">
        <v>1164</v>
      </c>
      <c r="CP617" s="82" t="s">
        <v>250</v>
      </c>
      <c r="CQ617" s="76" t="str">
        <f>CC9</f>
        <v>03. Grafitowy 7024</v>
      </c>
    </row>
    <row r="618" spans="1:95">
      <c r="A618" s="17"/>
      <c r="B618" s="18"/>
      <c r="C618" s="3"/>
      <c r="D618" s="3"/>
      <c r="E618" s="18"/>
      <c r="F618" s="3"/>
      <c r="G618" s="3"/>
      <c r="H618" s="17"/>
      <c r="I618" s="3"/>
      <c r="J618" s="3"/>
      <c r="K618" s="3"/>
      <c r="L618" s="3"/>
      <c r="M618" s="3"/>
      <c r="O618" s="17"/>
      <c r="P618" s="3"/>
      <c r="Q618" s="18"/>
      <c r="R618" s="3"/>
      <c r="S618" s="3"/>
      <c r="T618" s="17"/>
      <c r="U618" s="3"/>
      <c r="V618" s="3"/>
      <c r="W618" s="3"/>
      <c r="X618" s="3"/>
      <c r="Y618" s="26"/>
      <c r="Z618" s="27"/>
      <c r="AA618" s="26"/>
      <c r="AB618" s="28"/>
      <c r="AC618" s="26"/>
      <c r="AD618" s="26"/>
      <c r="AE618" s="27"/>
      <c r="AF618" s="26"/>
      <c r="AG618" s="26"/>
      <c r="AH618" s="26"/>
      <c r="AI618" s="26"/>
      <c r="AL618" s="26"/>
      <c r="AM618" s="26"/>
      <c r="AN618" s="26"/>
      <c r="AO618" s="26"/>
      <c r="AP618" s="26"/>
      <c r="AQ618" s="26"/>
      <c r="BW618" s="132" t="s">
        <v>935</v>
      </c>
      <c r="BX618" s="157" t="s">
        <v>1165</v>
      </c>
      <c r="CP618" s="82" t="s">
        <v>250</v>
      </c>
      <c r="CQ618" s="76" t="str">
        <f>CC13</f>
        <v>07. Ceglasty 8004</v>
      </c>
    </row>
    <row r="619" spans="1:95">
      <c r="A619" s="17"/>
      <c r="B619" s="18"/>
      <c r="C619" s="3"/>
      <c r="D619" s="3"/>
      <c r="E619" s="18"/>
      <c r="F619" s="3"/>
      <c r="G619" s="3"/>
      <c r="H619" s="17"/>
      <c r="I619" s="3"/>
      <c r="J619" s="3"/>
      <c r="K619" s="3"/>
      <c r="L619" s="3"/>
      <c r="M619" s="3"/>
      <c r="O619" s="17"/>
      <c r="P619" s="3"/>
      <c r="Q619" s="18"/>
      <c r="R619" s="3"/>
      <c r="S619" s="3"/>
      <c r="T619" s="17"/>
      <c r="U619" s="3"/>
      <c r="V619" s="3"/>
      <c r="W619" s="3"/>
      <c r="X619" s="3"/>
      <c r="Y619" s="26"/>
      <c r="Z619" s="27"/>
      <c r="AA619" s="26"/>
      <c r="AB619" s="28"/>
      <c r="AC619" s="26"/>
      <c r="AD619" s="26"/>
      <c r="AE619" s="27"/>
      <c r="AF619" s="26"/>
      <c r="AG619" s="26"/>
      <c r="AH619" s="26"/>
      <c r="AI619" s="26"/>
      <c r="AL619" s="26"/>
      <c r="AM619" s="26"/>
      <c r="AN619" s="26"/>
      <c r="AO619" s="26"/>
      <c r="AP619" s="26"/>
      <c r="AQ619" s="26"/>
      <c r="BW619" s="132" t="s">
        <v>935</v>
      </c>
      <c r="BX619" s="178" t="s">
        <v>1349</v>
      </c>
      <c r="CP619" s="82" t="s">
        <v>250</v>
      </c>
      <c r="CQ619" s="76" t="str">
        <f>CC14</f>
        <v>08. Antracyt 7021</v>
      </c>
    </row>
    <row r="620" spans="1:95">
      <c r="A620" s="17"/>
      <c r="B620" s="18"/>
      <c r="C620" s="3"/>
      <c r="D620" s="3"/>
      <c r="E620" s="18"/>
      <c r="F620" s="3"/>
      <c r="G620" s="3"/>
      <c r="H620" s="17"/>
      <c r="I620" s="3"/>
      <c r="J620" s="3"/>
      <c r="K620" s="3"/>
      <c r="L620" s="3"/>
      <c r="M620" s="3"/>
      <c r="O620" s="17"/>
      <c r="P620" s="3"/>
      <c r="Q620" s="18"/>
      <c r="R620" s="3"/>
      <c r="S620" s="3"/>
      <c r="T620" s="17"/>
      <c r="U620" s="3"/>
      <c r="V620" s="3"/>
      <c r="W620" s="3"/>
      <c r="X620" s="3"/>
      <c r="Y620" s="26"/>
      <c r="Z620" s="27"/>
      <c r="AA620" s="26"/>
      <c r="AB620" s="28"/>
      <c r="AC620" s="26"/>
      <c r="AD620" s="26"/>
      <c r="AE620" s="27"/>
      <c r="AF620" s="26"/>
      <c r="AG620" s="26"/>
      <c r="AH620" s="26"/>
      <c r="AI620" s="26"/>
      <c r="AL620" s="26"/>
      <c r="AM620" s="26"/>
      <c r="AN620" s="26"/>
      <c r="AO620" s="26"/>
      <c r="AP620" s="26"/>
      <c r="AQ620" s="26"/>
      <c r="BW620" s="132" t="s">
        <v>935</v>
      </c>
      <c r="BX620" s="178" t="s">
        <v>1350</v>
      </c>
      <c r="CP620" s="87"/>
      <c r="CQ620" s="71"/>
    </row>
    <row r="621" spans="1:95">
      <c r="A621" s="17"/>
      <c r="B621" s="18"/>
      <c r="C621" s="3"/>
      <c r="D621" s="3"/>
      <c r="E621" s="18"/>
      <c r="F621" s="3"/>
      <c r="G621" s="3"/>
      <c r="H621" s="17"/>
      <c r="I621" s="3"/>
      <c r="J621" s="3"/>
      <c r="K621" s="3"/>
      <c r="L621" s="3"/>
      <c r="M621" s="3"/>
      <c r="O621" s="17"/>
      <c r="P621" s="3"/>
      <c r="Q621" s="18"/>
      <c r="R621" s="3"/>
      <c r="S621" s="3"/>
      <c r="T621" s="17"/>
      <c r="U621" s="3"/>
      <c r="V621" s="3"/>
      <c r="W621" s="3"/>
      <c r="X621" s="3"/>
      <c r="Y621" s="26"/>
      <c r="Z621" s="27"/>
      <c r="AA621" s="26"/>
      <c r="AB621" s="28"/>
      <c r="AC621" s="26"/>
      <c r="AD621" s="26"/>
      <c r="AE621" s="27"/>
      <c r="AF621" s="26"/>
      <c r="AG621" s="26"/>
      <c r="AH621" s="26"/>
      <c r="AI621" s="26"/>
      <c r="AL621" s="26"/>
      <c r="AM621" s="26"/>
      <c r="AN621" s="26"/>
      <c r="AO621" s="26"/>
      <c r="AP621" s="26"/>
      <c r="AQ621" s="26"/>
      <c r="CP621" s="82" t="s">
        <v>772</v>
      </c>
      <c r="CQ621" s="76" t="str">
        <f>CC8</f>
        <v>02. Brązowy 8017</v>
      </c>
    </row>
    <row r="622" spans="1:95">
      <c r="A622" s="17"/>
      <c r="B622" s="18"/>
      <c r="C622" s="3"/>
      <c r="D622" s="3"/>
      <c r="E622" s="18"/>
      <c r="F622" s="3"/>
      <c r="G622" s="3"/>
      <c r="H622" s="17"/>
      <c r="I622" s="3"/>
      <c r="J622" s="3"/>
      <c r="K622" s="3"/>
      <c r="L622" s="3"/>
      <c r="M622" s="3"/>
      <c r="O622" s="17"/>
      <c r="P622" s="3"/>
      <c r="Q622" s="18"/>
      <c r="R622" s="3"/>
      <c r="S622" s="3"/>
      <c r="T622" s="17"/>
      <c r="U622" s="3"/>
      <c r="V622" s="3"/>
      <c r="W622" s="3"/>
      <c r="X622" s="3"/>
      <c r="Y622" s="26"/>
      <c r="Z622" s="27"/>
      <c r="AA622" s="26"/>
      <c r="AB622" s="28"/>
      <c r="AC622" s="26"/>
      <c r="AD622" s="26"/>
      <c r="AE622" s="27"/>
      <c r="AF622" s="26"/>
      <c r="AG622" s="26"/>
      <c r="AH622" s="26"/>
      <c r="AI622" s="26"/>
      <c r="AL622" s="26"/>
      <c r="AM622" s="26"/>
      <c r="AN622" s="26"/>
      <c r="AO622" s="26"/>
      <c r="AP622" s="26"/>
      <c r="AQ622" s="26"/>
      <c r="BW622" s="130" t="s">
        <v>936</v>
      </c>
      <c r="BX622" s="129" t="s">
        <v>878</v>
      </c>
      <c r="CP622" s="82" t="s">
        <v>772</v>
      </c>
      <c r="CQ622" s="76" t="str">
        <f>CC9</f>
        <v>03. Grafitowy 7024</v>
      </c>
    </row>
    <row r="623" spans="1:95">
      <c r="A623" s="17"/>
      <c r="B623" s="18"/>
      <c r="C623" s="3"/>
      <c r="D623" s="3"/>
      <c r="E623" s="18"/>
      <c r="F623" s="3"/>
      <c r="G623" s="3"/>
      <c r="H623" s="17"/>
      <c r="I623" s="3"/>
      <c r="J623" s="3"/>
      <c r="K623" s="3"/>
      <c r="L623" s="3"/>
      <c r="M623" s="3"/>
      <c r="O623" s="17"/>
      <c r="P623" s="3"/>
      <c r="Q623" s="18"/>
      <c r="R623" s="3"/>
      <c r="S623" s="3"/>
      <c r="T623" s="17"/>
      <c r="U623" s="3"/>
      <c r="V623" s="3"/>
      <c r="W623" s="3"/>
      <c r="X623" s="3"/>
      <c r="Y623" s="26"/>
      <c r="Z623" s="27"/>
      <c r="AA623" s="26"/>
      <c r="AB623" s="28"/>
      <c r="AC623" s="26"/>
      <c r="AD623" s="26"/>
      <c r="AE623" s="27"/>
      <c r="AF623" s="26"/>
      <c r="AG623" s="26"/>
      <c r="AH623" s="26"/>
      <c r="AI623" s="26"/>
      <c r="AL623" s="26"/>
      <c r="AM623" s="26"/>
      <c r="AN623" s="26"/>
      <c r="AO623" s="26"/>
      <c r="AP623" s="26"/>
      <c r="AQ623" s="26"/>
      <c r="BW623" s="130" t="s">
        <v>936</v>
      </c>
      <c r="BX623" s="129" t="s">
        <v>879</v>
      </c>
      <c r="CP623" s="82" t="s">
        <v>772</v>
      </c>
      <c r="CQ623" s="76" t="str">
        <f>CC10</f>
        <v>04. Czerwony 3009</v>
      </c>
    </row>
    <row r="624" spans="1:95">
      <c r="A624" s="17"/>
      <c r="B624" s="18"/>
      <c r="C624" s="3"/>
      <c r="D624" s="3"/>
      <c r="E624" s="18"/>
      <c r="F624" s="3"/>
      <c r="G624" s="3"/>
      <c r="H624" s="17"/>
      <c r="I624" s="3"/>
      <c r="J624" s="3"/>
      <c r="K624" s="3"/>
      <c r="L624" s="3"/>
      <c r="M624" s="3"/>
      <c r="O624" s="17"/>
      <c r="P624" s="3"/>
      <c r="Q624" s="18"/>
      <c r="R624" s="3"/>
      <c r="S624" s="3"/>
      <c r="T624" s="17"/>
      <c r="U624" s="3"/>
      <c r="V624" s="3"/>
      <c r="W624" s="3"/>
      <c r="X624" s="3"/>
      <c r="Y624" s="26"/>
      <c r="Z624" s="27"/>
      <c r="AA624" s="26"/>
      <c r="AB624" s="28"/>
      <c r="AC624" s="26"/>
      <c r="AD624" s="26"/>
      <c r="AE624" s="27"/>
      <c r="AF624" s="26"/>
      <c r="AG624" s="26"/>
      <c r="AH624" s="26"/>
      <c r="AI624" s="26"/>
      <c r="AL624" s="26"/>
      <c r="AM624" s="26"/>
      <c r="AN624" s="26"/>
      <c r="AO624" s="26"/>
      <c r="AP624" s="26"/>
      <c r="AQ624" s="26"/>
      <c r="BW624" s="130" t="s">
        <v>936</v>
      </c>
      <c r="BX624" s="129" t="s">
        <v>880</v>
      </c>
      <c r="CP624" s="82" t="s">
        <v>772</v>
      </c>
      <c r="CQ624" s="76" t="str">
        <f>CC12</f>
        <v>06. Czarny 9005</v>
      </c>
    </row>
    <row r="625" spans="1:95">
      <c r="A625" s="17"/>
      <c r="B625" s="18"/>
      <c r="C625" s="3"/>
      <c r="D625" s="3"/>
      <c r="E625" s="18"/>
      <c r="F625" s="3"/>
      <c r="G625" s="3"/>
      <c r="H625" s="17"/>
      <c r="I625" s="3"/>
      <c r="J625" s="3"/>
      <c r="K625" s="3"/>
      <c r="L625" s="3"/>
      <c r="M625" s="3"/>
      <c r="O625" s="17"/>
      <c r="P625" s="3"/>
      <c r="Q625" s="18"/>
      <c r="R625" s="3"/>
      <c r="S625" s="3"/>
      <c r="T625" s="17"/>
      <c r="U625" s="3"/>
      <c r="V625" s="3"/>
      <c r="W625" s="3"/>
      <c r="X625" s="3"/>
      <c r="Y625" s="26"/>
      <c r="Z625" s="27"/>
      <c r="AA625" s="26"/>
      <c r="AB625" s="28"/>
      <c r="AC625" s="26"/>
      <c r="AD625" s="26"/>
      <c r="AE625" s="27"/>
      <c r="AF625" s="26"/>
      <c r="AG625" s="26"/>
      <c r="AH625" s="26"/>
      <c r="AI625" s="26"/>
      <c r="AL625" s="26"/>
      <c r="AM625" s="26"/>
      <c r="AN625" s="26"/>
      <c r="AO625" s="26"/>
      <c r="AP625" s="26"/>
      <c r="AQ625" s="26"/>
      <c r="BW625" s="130" t="s">
        <v>936</v>
      </c>
      <c r="BX625" s="129" t="s">
        <v>881</v>
      </c>
      <c r="CP625" s="82" t="s">
        <v>772</v>
      </c>
      <c r="CQ625" s="76" t="str">
        <f>CC13</f>
        <v>07. Ceglasty 8004</v>
      </c>
    </row>
    <row r="626" spans="1:95">
      <c r="A626" s="17"/>
      <c r="B626" s="18"/>
      <c r="C626" s="3"/>
      <c r="D626" s="3"/>
      <c r="E626" s="18"/>
      <c r="F626" s="3"/>
      <c r="G626" s="3"/>
      <c r="H626" s="17"/>
      <c r="I626" s="3"/>
      <c r="J626" s="3"/>
      <c r="K626" s="3"/>
      <c r="L626" s="3"/>
      <c r="M626" s="3"/>
      <c r="O626" s="17"/>
      <c r="P626" s="3"/>
      <c r="Q626" s="18"/>
      <c r="R626" s="3"/>
      <c r="S626" s="3"/>
      <c r="T626" s="17"/>
      <c r="U626" s="3"/>
      <c r="V626" s="3"/>
      <c r="W626" s="3"/>
      <c r="X626" s="3"/>
      <c r="Y626" s="26"/>
      <c r="Z626" s="27"/>
      <c r="AA626" s="26"/>
      <c r="AB626" s="28"/>
      <c r="AC626" s="26"/>
      <c r="AD626" s="26"/>
      <c r="AE626" s="27"/>
      <c r="AF626" s="26"/>
      <c r="AG626" s="26"/>
      <c r="AH626" s="26"/>
      <c r="AI626" s="26"/>
      <c r="AL626" s="26"/>
      <c r="AM626" s="26"/>
      <c r="AN626" s="26"/>
      <c r="AO626" s="26"/>
      <c r="AP626" s="26"/>
      <c r="AQ626" s="26"/>
      <c r="BW626" s="130" t="s">
        <v>936</v>
      </c>
      <c r="BX626" s="129" t="s">
        <v>883</v>
      </c>
      <c r="CP626" s="87"/>
      <c r="CQ626" s="71"/>
    </row>
    <row r="627" spans="1:95">
      <c r="A627" s="17"/>
      <c r="B627" s="18"/>
      <c r="C627" s="3"/>
      <c r="D627" s="3"/>
      <c r="E627" s="18"/>
      <c r="F627" s="3"/>
      <c r="G627" s="3"/>
      <c r="H627" s="17"/>
      <c r="I627" s="3"/>
      <c r="J627" s="3"/>
      <c r="K627" s="3"/>
      <c r="L627" s="3"/>
      <c r="M627" s="3"/>
      <c r="O627" s="17"/>
      <c r="P627" s="3"/>
      <c r="Q627" s="18"/>
      <c r="R627" s="3"/>
      <c r="S627" s="3"/>
      <c r="T627" s="17"/>
      <c r="U627" s="3"/>
      <c r="V627" s="3"/>
      <c r="W627" s="3"/>
      <c r="X627" s="3"/>
      <c r="Y627" s="26"/>
      <c r="Z627" s="27"/>
      <c r="AA627" s="26"/>
      <c r="AB627" s="28"/>
      <c r="AC627" s="26"/>
      <c r="AD627" s="26"/>
      <c r="AE627" s="27"/>
      <c r="AF627" s="26"/>
      <c r="AG627" s="26"/>
      <c r="AH627" s="26"/>
      <c r="AI627" s="26"/>
      <c r="AL627" s="26"/>
      <c r="AM627" s="26"/>
      <c r="AN627" s="26"/>
      <c r="AO627" s="26"/>
      <c r="AP627" s="26"/>
      <c r="AQ627" s="26"/>
      <c r="BW627" s="130" t="s">
        <v>936</v>
      </c>
      <c r="BX627" s="129" t="s">
        <v>884</v>
      </c>
      <c r="CP627" s="82" t="s">
        <v>251</v>
      </c>
      <c r="CQ627" s="76" t="str">
        <f>CC8</f>
        <v>02. Brązowy 8017</v>
      </c>
    </row>
    <row r="628" spans="1:95">
      <c r="A628" s="17"/>
      <c r="B628" s="18"/>
      <c r="C628" s="3"/>
      <c r="D628" s="3"/>
      <c r="E628" s="18"/>
      <c r="F628" s="3"/>
      <c r="G628" s="3"/>
      <c r="H628" s="17"/>
      <c r="I628" s="3"/>
      <c r="J628" s="3"/>
      <c r="K628" s="3"/>
      <c r="L628" s="3"/>
      <c r="M628" s="3"/>
      <c r="O628" s="17"/>
      <c r="P628" s="3"/>
      <c r="Q628" s="18"/>
      <c r="R628" s="3"/>
      <c r="S628" s="3"/>
      <c r="T628" s="17"/>
      <c r="U628" s="3"/>
      <c r="V628" s="3"/>
      <c r="W628" s="3"/>
      <c r="X628" s="3"/>
      <c r="Y628" s="26"/>
      <c r="Z628" s="27"/>
      <c r="AA628" s="26"/>
      <c r="AB628" s="28"/>
      <c r="AC628" s="26"/>
      <c r="AD628" s="26"/>
      <c r="AE628" s="27"/>
      <c r="AF628" s="26"/>
      <c r="AG628" s="26"/>
      <c r="AH628" s="26"/>
      <c r="AI628" s="26"/>
      <c r="AL628" s="26"/>
      <c r="AM628" s="26"/>
      <c r="AN628" s="26"/>
      <c r="AO628" s="26"/>
      <c r="AP628" s="26"/>
      <c r="AQ628" s="26"/>
      <c r="BW628" s="130" t="s">
        <v>936</v>
      </c>
      <c r="BX628" s="129" t="s">
        <v>896</v>
      </c>
      <c r="CP628" s="82" t="s">
        <v>251</v>
      </c>
      <c r="CQ628" s="76" t="str">
        <f>CC9</f>
        <v>03. Grafitowy 7024</v>
      </c>
    </row>
    <row r="629" spans="1:95">
      <c r="A629" s="17"/>
      <c r="B629" s="18"/>
      <c r="C629" s="3"/>
      <c r="D629" s="3"/>
      <c r="E629" s="18"/>
      <c r="F629" s="3"/>
      <c r="G629" s="3"/>
      <c r="H629" s="17"/>
      <c r="I629" s="3"/>
      <c r="J629" s="3"/>
      <c r="K629" s="3"/>
      <c r="L629" s="3"/>
      <c r="M629" s="3"/>
      <c r="O629" s="17"/>
      <c r="P629" s="3"/>
      <c r="Q629" s="18"/>
      <c r="R629" s="3"/>
      <c r="S629" s="3"/>
      <c r="T629" s="17"/>
      <c r="U629" s="3"/>
      <c r="V629" s="3"/>
      <c r="W629" s="3"/>
      <c r="X629" s="3"/>
      <c r="Y629" s="26"/>
      <c r="Z629" s="27"/>
      <c r="AA629" s="26"/>
      <c r="AB629" s="28"/>
      <c r="AC629" s="26"/>
      <c r="AD629" s="26"/>
      <c r="AE629" s="27"/>
      <c r="AF629" s="26"/>
      <c r="AG629" s="26"/>
      <c r="AH629" s="26"/>
      <c r="AI629" s="26"/>
      <c r="AL629" s="26"/>
      <c r="AM629" s="26"/>
      <c r="AN629" s="26"/>
      <c r="AO629" s="26"/>
      <c r="AP629" s="26"/>
      <c r="AQ629" s="26"/>
      <c r="BW629" s="130" t="s">
        <v>936</v>
      </c>
      <c r="BX629" s="129" t="s">
        <v>895</v>
      </c>
      <c r="CP629" s="82" t="s">
        <v>251</v>
      </c>
      <c r="CQ629" s="76" t="str">
        <f>CC10</f>
        <v>04. Czerwony 3009</v>
      </c>
    </row>
    <row r="630" spans="1:95">
      <c r="A630" s="17"/>
      <c r="B630" s="18"/>
      <c r="C630" s="3"/>
      <c r="D630" s="3"/>
      <c r="E630" s="18"/>
      <c r="F630" s="3"/>
      <c r="G630" s="3"/>
      <c r="H630" s="17"/>
      <c r="I630" s="3"/>
      <c r="J630" s="3"/>
      <c r="K630" s="3"/>
      <c r="L630" s="3"/>
      <c r="M630" s="3"/>
      <c r="O630" s="17"/>
      <c r="P630" s="3"/>
      <c r="Q630" s="18"/>
      <c r="R630" s="3"/>
      <c r="S630" s="3"/>
      <c r="T630" s="17"/>
      <c r="U630" s="3"/>
      <c r="V630" s="3"/>
      <c r="W630" s="3"/>
      <c r="X630" s="3"/>
      <c r="Y630" s="26"/>
      <c r="Z630" s="27"/>
      <c r="AA630" s="26"/>
      <c r="AB630" s="28"/>
      <c r="AC630" s="26"/>
      <c r="AD630" s="26"/>
      <c r="AE630" s="27"/>
      <c r="AF630" s="26"/>
      <c r="AG630" s="26"/>
      <c r="AH630" s="26"/>
      <c r="AI630" s="26"/>
      <c r="AL630" s="26"/>
      <c r="AM630" s="26"/>
      <c r="AN630" s="26"/>
      <c r="AO630" s="26"/>
      <c r="AP630" s="26"/>
      <c r="AQ630" s="26"/>
      <c r="BW630" s="130" t="s">
        <v>936</v>
      </c>
      <c r="BX630" s="129" t="s">
        <v>894</v>
      </c>
      <c r="CP630" s="82" t="s">
        <v>251</v>
      </c>
      <c r="CQ630" s="76" t="str">
        <f>CC12</f>
        <v>06. Czarny 9005</v>
      </c>
    </row>
    <row r="631" spans="1:95">
      <c r="A631" s="17"/>
      <c r="B631" s="18"/>
      <c r="C631" s="3"/>
      <c r="D631" s="3"/>
      <c r="E631" s="18"/>
      <c r="F631" s="3"/>
      <c r="G631" s="3"/>
      <c r="H631" s="17"/>
      <c r="I631" s="3"/>
      <c r="J631" s="3"/>
      <c r="K631" s="3"/>
      <c r="L631" s="3"/>
      <c r="M631" s="3"/>
      <c r="O631" s="17"/>
      <c r="P631" s="3"/>
      <c r="Q631" s="18"/>
      <c r="R631" s="3"/>
      <c r="S631" s="3"/>
      <c r="T631" s="17"/>
      <c r="U631" s="3"/>
      <c r="V631" s="3"/>
      <c r="W631" s="3"/>
      <c r="X631" s="3"/>
      <c r="Y631" s="26"/>
      <c r="Z631" s="27"/>
      <c r="AA631" s="26"/>
      <c r="AB631" s="28"/>
      <c r="AC631" s="26"/>
      <c r="AD631" s="26"/>
      <c r="AE631" s="27"/>
      <c r="AF631" s="26"/>
      <c r="AG631" s="26"/>
      <c r="AH631" s="26"/>
      <c r="AI631" s="26"/>
      <c r="AL631" s="26"/>
      <c r="AM631" s="26"/>
      <c r="AN631" s="26"/>
      <c r="AO631" s="26"/>
      <c r="AP631" s="26"/>
      <c r="AQ631" s="26"/>
      <c r="BW631" s="130" t="s">
        <v>936</v>
      </c>
      <c r="BX631" s="129" t="s">
        <v>893</v>
      </c>
      <c r="CP631" s="82" t="s">
        <v>251</v>
      </c>
      <c r="CQ631" s="76" t="str">
        <f>CC13</f>
        <v>07. Ceglasty 8004</v>
      </c>
    </row>
    <row r="632" spans="1:95">
      <c r="A632" s="17"/>
      <c r="B632" s="18"/>
      <c r="C632" s="3"/>
      <c r="D632" s="3"/>
      <c r="E632" s="18"/>
      <c r="F632" s="3"/>
      <c r="G632" s="3"/>
      <c r="H632" s="17"/>
      <c r="I632" s="3"/>
      <c r="J632" s="3"/>
      <c r="K632" s="3"/>
      <c r="L632" s="3"/>
      <c r="M632" s="3"/>
      <c r="O632" s="17"/>
      <c r="P632" s="3"/>
      <c r="Q632" s="18"/>
      <c r="R632" s="3"/>
      <c r="S632" s="3"/>
      <c r="T632" s="17"/>
      <c r="U632" s="3"/>
      <c r="V632" s="3"/>
      <c r="W632" s="3"/>
      <c r="X632" s="3"/>
      <c r="Y632" s="26"/>
      <c r="Z632" s="27"/>
      <c r="AA632" s="26"/>
      <c r="AB632" s="28"/>
      <c r="AC632" s="26"/>
      <c r="AD632" s="26"/>
      <c r="AE632" s="27"/>
      <c r="AF632" s="26"/>
      <c r="AG632" s="26"/>
      <c r="AH632" s="26"/>
      <c r="AI632" s="26"/>
      <c r="AL632" s="26"/>
      <c r="AM632" s="26"/>
      <c r="AN632" s="26"/>
      <c r="AO632" s="26"/>
      <c r="AP632" s="26"/>
      <c r="AQ632" s="26"/>
      <c r="BW632" s="130" t="s">
        <v>936</v>
      </c>
      <c r="BX632" s="129" t="s">
        <v>892</v>
      </c>
      <c r="CP632" s="82" t="s">
        <v>251</v>
      </c>
      <c r="CQ632" s="76" t="str">
        <f>CC14</f>
        <v>08. Antracyt 7021</v>
      </c>
    </row>
    <row r="633" spans="1:95">
      <c r="A633" s="17"/>
      <c r="B633" s="18"/>
      <c r="C633" s="3"/>
      <c r="D633" s="3"/>
      <c r="E633" s="18"/>
      <c r="F633" s="3"/>
      <c r="G633" s="3"/>
      <c r="H633" s="17"/>
      <c r="I633" s="3"/>
      <c r="J633" s="3"/>
      <c r="K633" s="3"/>
      <c r="L633" s="3"/>
      <c r="M633" s="3"/>
      <c r="O633" s="17"/>
      <c r="P633" s="3"/>
      <c r="Q633" s="18"/>
      <c r="R633" s="3"/>
      <c r="S633" s="3"/>
      <c r="T633" s="17"/>
      <c r="U633" s="3"/>
      <c r="V633" s="3"/>
      <c r="W633" s="3"/>
      <c r="X633" s="3"/>
      <c r="Y633" s="26"/>
      <c r="Z633" s="27"/>
      <c r="AA633" s="26"/>
      <c r="AB633" s="28"/>
      <c r="AC633" s="26"/>
      <c r="AD633" s="26"/>
      <c r="AE633" s="27"/>
      <c r="AF633" s="26"/>
      <c r="AG633" s="26"/>
      <c r="AH633" s="26"/>
      <c r="AI633" s="26"/>
      <c r="AL633" s="26"/>
      <c r="AM633" s="26"/>
      <c r="AN633" s="26"/>
      <c r="AO633" s="26"/>
      <c r="AP633" s="26"/>
      <c r="AQ633" s="26"/>
      <c r="BW633" s="130" t="s">
        <v>936</v>
      </c>
      <c r="BX633" s="129" t="s">
        <v>891</v>
      </c>
      <c r="CP633" s="87"/>
      <c r="CQ633" s="71"/>
    </row>
    <row r="634" spans="1:95">
      <c r="A634" s="17"/>
      <c r="B634" s="18"/>
      <c r="C634" s="3"/>
      <c r="D634" s="3"/>
      <c r="E634" s="18"/>
      <c r="F634" s="3"/>
      <c r="G634" s="3"/>
      <c r="H634" s="17"/>
      <c r="I634" s="3"/>
      <c r="J634" s="3"/>
      <c r="K634" s="3"/>
      <c r="L634" s="3"/>
      <c r="M634" s="3"/>
      <c r="O634" s="17"/>
      <c r="P634" s="3"/>
      <c r="Q634" s="18"/>
      <c r="R634" s="3"/>
      <c r="S634" s="3"/>
      <c r="T634" s="17"/>
      <c r="U634" s="3"/>
      <c r="V634" s="3"/>
      <c r="W634" s="3"/>
      <c r="X634" s="3"/>
      <c r="Y634" s="26"/>
      <c r="Z634" s="27"/>
      <c r="AA634" s="26"/>
      <c r="AB634" s="28"/>
      <c r="AC634" s="26"/>
      <c r="AD634" s="26"/>
      <c r="AE634" s="27"/>
      <c r="AF634" s="26"/>
      <c r="AG634" s="26"/>
      <c r="AH634" s="26"/>
      <c r="AI634" s="26"/>
      <c r="AL634" s="26"/>
      <c r="AM634" s="26"/>
      <c r="AN634" s="26"/>
      <c r="AO634" s="26"/>
      <c r="AP634" s="26"/>
      <c r="AQ634" s="26"/>
      <c r="BW634" s="130" t="s">
        <v>936</v>
      </c>
      <c r="BX634" s="129" t="s">
        <v>890</v>
      </c>
      <c r="CP634" s="83" t="s">
        <v>773</v>
      </c>
      <c r="CQ634" s="76" t="str">
        <f>CC8</f>
        <v>02. Brązowy 8017</v>
      </c>
    </row>
    <row r="635" spans="1:95">
      <c r="A635" s="17"/>
      <c r="B635" s="18"/>
      <c r="C635" s="3"/>
      <c r="D635" s="3"/>
      <c r="E635" s="18"/>
      <c r="F635" s="3"/>
      <c r="G635" s="3"/>
      <c r="H635" s="17"/>
      <c r="I635" s="3"/>
      <c r="J635" s="3"/>
      <c r="K635" s="3"/>
      <c r="L635" s="3"/>
      <c r="M635" s="3"/>
      <c r="O635" s="17"/>
      <c r="P635" s="3"/>
      <c r="Q635" s="18"/>
      <c r="R635" s="3"/>
      <c r="S635" s="3"/>
      <c r="T635" s="17"/>
      <c r="U635" s="3"/>
      <c r="V635" s="3"/>
      <c r="W635" s="3"/>
      <c r="X635" s="3"/>
      <c r="Y635" s="26"/>
      <c r="Z635" s="27"/>
      <c r="AA635" s="26"/>
      <c r="AB635" s="28"/>
      <c r="AC635" s="26"/>
      <c r="AD635" s="26"/>
      <c r="AE635" s="27"/>
      <c r="AF635" s="26"/>
      <c r="AG635" s="26"/>
      <c r="AH635" s="26"/>
      <c r="AI635" s="26"/>
      <c r="AL635" s="26"/>
      <c r="AM635" s="26"/>
      <c r="AN635" s="26"/>
      <c r="AO635" s="26"/>
      <c r="AP635" s="26"/>
      <c r="AQ635" s="26"/>
      <c r="BW635" s="130" t="s">
        <v>936</v>
      </c>
      <c r="BX635" s="129" t="s">
        <v>889</v>
      </c>
      <c r="CP635" s="83" t="s">
        <v>773</v>
      </c>
      <c r="CQ635" s="76" t="str">
        <f>CC12</f>
        <v>06. Czarny 9005</v>
      </c>
    </row>
    <row r="636" spans="1:95">
      <c r="A636" s="17"/>
      <c r="B636" s="18"/>
      <c r="C636" s="3"/>
      <c r="D636" s="3"/>
      <c r="E636" s="18"/>
      <c r="F636" s="3"/>
      <c r="G636" s="3"/>
      <c r="H636" s="17"/>
      <c r="I636" s="3"/>
      <c r="J636" s="3"/>
      <c r="K636" s="3"/>
      <c r="L636" s="3"/>
      <c r="M636" s="3"/>
      <c r="O636" s="17"/>
      <c r="P636" s="3"/>
      <c r="Q636" s="18"/>
      <c r="R636" s="3"/>
      <c r="S636" s="3"/>
      <c r="T636" s="17"/>
      <c r="U636" s="3"/>
      <c r="V636" s="3"/>
      <c r="W636" s="3"/>
      <c r="X636" s="3"/>
      <c r="Y636" s="26"/>
      <c r="Z636" s="27"/>
      <c r="AA636" s="26"/>
      <c r="AB636" s="28"/>
      <c r="AC636" s="26"/>
      <c r="AD636" s="26"/>
      <c r="AE636" s="27"/>
      <c r="AF636" s="26"/>
      <c r="AG636" s="26"/>
      <c r="AH636" s="26"/>
      <c r="AI636" s="26"/>
      <c r="AL636" s="26"/>
      <c r="AM636" s="26"/>
      <c r="AN636" s="26"/>
      <c r="AO636" s="26"/>
      <c r="AP636" s="26"/>
      <c r="AQ636" s="26"/>
      <c r="BW636" s="130" t="s">
        <v>936</v>
      </c>
      <c r="BX636" s="129" t="s">
        <v>888</v>
      </c>
      <c r="CP636" s="83" t="s">
        <v>773</v>
      </c>
      <c r="CQ636" s="76" t="str">
        <f>CC13</f>
        <v>07. Ceglasty 8004</v>
      </c>
    </row>
    <row r="637" spans="1:95">
      <c r="A637" s="17"/>
      <c r="B637" s="18"/>
      <c r="C637" s="3"/>
      <c r="D637" s="3"/>
      <c r="E637" s="18"/>
      <c r="F637" s="3"/>
      <c r="G637" s="3"/>
      <c r="H637" s="17"/>
      <c r="I637" s="3"/>
      <c r="J637" s="3"/>
      <c r="K637" s="3"/>
      <c r="L637" s="3"/>
      <c r="M637" s="3"/>
      <c r="O637" s="17"/>
      <c r="P637" s="3"/>
      <c r="Q637" s="18"/>
      <c r="R637" s="3"/>
      <c r="S637" s="3"/>
      <c r="T637" s="17"/>
      <c r="U637" s="3"/>
      <c r="V637" s="3"/>
      <c r="W637" s="3"/>
      <c r="X637" s="3"/>
      <c r="Y637" s="26"/>
      <c r="Z637" s="27"/>
      <c r="AA637" s="26"/>
      <c r="AB637" s="28"/>
      <c r="AC637" s="26"/>
      <c r="AD637" s="26"/>
      <c r="AE637" s="27"/>
      <c r="AF637" s="26"/>
      <c r="AG637" s="26"/>
      <c r="AH637" s="26"/>
      <c r="AI637" s="26"/>
      <c r="AL637" s="26"/>
      <c r="AM637" s="26"/>
      <c r="AN637" s="26"/>
      <c r="AO637" s="26"/>
      <c r="AP637" s="26"/>
      <c r="AQ637" s="26"/>
      <c r="BW637" s="130" t="s">
        <v>936</v>
      </c>
      <c r="BX637" s="129" t="s">
        <v>1593</v>
      </c>
      <c r="CP637" s="85"/>
      <c r="CQ637" s="71"/>
    </row>
    <row r="638" spans="1:95">
      <c r="A638" s="17"/>
      <c r="B638" s="18"/>
      <c r="C638" s="3"/>
      <c r="D638" s="3"/>
      <c r="E638" s="18"/>
      <c r="F638" s="3"/>
      <c r="G638" s="3"/>
      <c r="H638" s="17"/>
      <c r="I638" s="3"/>
      <c r="J638" s="3"/>
      <c r="K638" s="3"/>
      <c r="L638" s="3"/>
      <c r="M638" s="3"/>
      <c r="O638" s="17"/>
      <c r="P638" s="3"/>
      <c r="Q638" s="18"/>
      <c r="R638" s="3"/>
      <c r="S638" s="3"/>
      <c r="T638" s="17"/>
      <c r="U638" s="3"/>
      <c r="V638" s="3"/>
      <c r="W638" s="3"/>
      <c r="X638" s="3"/>
      <c r="Y638" s="26"/>
      <c r="Z638" s="27"/>
      <c r="AA638" s="26"/>
      <c r="AB638" s="28"/>
      <c r="AC638" s="26"/>
      <c r="AD638" s="26"/>
      <c r="AE638" s="27"/>
      <c r="AF638" s="26"/>
      <c r="AG638" s="26"/>
      <c r="AH638" s="26"/>
      <c r="AI638" s="26"/>
      <c r="AL638" s="26"/>
      <c r="AM638" s="26"/>
      <c r="AN638" s="26"/>
      <c r="AO638" s="26"/>
      <c r="AP638" s="26"/>
      <c r="AQ638" s="26"/>
      <c r="BW638" s="130" t="s">
        <v>936</v>
      </c>
      <c r="BX638" s="129" t="s">
        <v>887</v>
      </c>
      <c r="CP638" s="84" t="s">
        <v>252</v>
      </c>
      <c r="CQ638" s="76" t="str">
        <f>CC9</f>
        <v>03. Grafitowy 7024</v>
      </c>
    </row>
    <row r="639" spans="1:95">
      <c r="A639" s="17"/>
      <c r="B639" s="18"/>
      <c r="C639" s="3"/>
      <c r="D639" s="3"/>
      <c r="E639" s="18"/>
      <c r="F639" s="3"/>
      <c r="G639" s="3"/>
      <c r="H639" s="17"/>
      <c r="I639" s="3"/>
      <c r="J639" s="3"/>
      <c r="K639" s="3"/>
      <c r="L639" s="3"/>
      <c r="M639" s="3"/>
      <c r="O639" s="17"/>
      <c r="P639" s="3"/>
      <c r="Q639" s="18"/>
      <c r="R639" s="3"/>
      <c r="S639" s="3"/>
      <c r="T639" s="17"/>
      <c r="U639" s="3"/>
      <c r="V639" s="3"/>
      <c r="W639" s="3"/>
      <c r="X639" s="3"/>
      <c r="Y639" s="26"/>
      <c r="Z639" s="27"/>
      <c r="AA639" s="26"/>
      <c r="AB639" s="28"/>
      <c r="AC639" s="26"/>
      <c r="AD639" s="26"/>
      <c r="AE639" s="27"/>
      <c r="AF639" s="26"/>
      <c r="AG639" s="26"/>
      <c r="AH639" s="26"/>
      <c r="AI639" s="26"/>
      <c r="AL639" s="26"/>
      <c r="AM639" s="26"/>
      <c r="AN639" s="26"/>
      <c r="AO639" s="26"/>
      <c r="AP639" s="26"/>
      <c r="AQ639" s="26"/>
      <c r="BW639" s="130" t="s">
        <v>936</v>
      </c>
      <c r="BX639" s="129" t="s">
        <v>886</v>
      </c>
      <c r="CP639" s="84" t="s">
        <v>252</v>
      </c>
      <c r="CQ639" s="76" t="str">
        <f>CC10</f>
        <v>04. Czerwony 3009</v>
      </c>
    </row>
    <row r="640" spans="1:95">
      <c r="A640" s="17"/>
      <c r="B640" s="18"/>
      <c r="C640" s="3"/>
      <c r="D640" s="3"/>
      <c r="E640" s="18"/>
      <c r="F640" s="3"/>
      <c r="G640" s="3"/>
      <c r="H640" s="17"/>
      <c r="I640" s="3"/>
      <c r="J640" s="3"/>
      <c r="K640" s="3"/>
      <c r="L640" s="3"/>
      <c r="M640" s="3"/>
      <c r="O640" s="17"/>
      <c r="P640" s="3"/>
      <c r="Q640" s="18"/>
      <c r="R640" s="3"/>
      <c r="S640" s="3"/>
      <c r="T640" s="17"/>
      <c r="U640" s="3"/>
      <c r="V640" s="3"/>
      <c r="W640" s="3"/>
      <c r="X640" s="3"/>
      <c r="Y640" s="26"/>
      <c r="Z640" s="27"/>
      <c r="AA640" s="26"/>
      <c r="AB640" s="28"/>
      <c r="AC640" s="26"/>
      <c r="AD640" s="26"/>
      <c r="AE640" s="27"/>
      <c r="AF640" s="26"/>
      <c r="AG640" s="26"/>
      <c r="AH640" s="26"/>
      <c r="AI640" s="26"/>
      <c r="AL640" s="26"/>
      <c r="AM640" s="26"/>
      <c r="AN640" s="26"/>
      <c r="AO640" s="26"/>
      <c r="AP640" s="26"/>
      <c r="AQ640" s="26"/>
      <c r="BW640" s="132" t="s">
        <v>936</v>
      </c>
      <c r="BX640" s="131" t="s">
        <v>885</v>
      </c>
      <c r="CP640" s="84" t="s">
        <v>252</v>
      </c>
      <c r="CQ640" s="76" t="str">
        <f>CC12</f>
        <v>06. Czarny 9005</v>
      </c>
    </row>
    <row r="641" spans="1:95">
      <c r="A641" s="17"/>
      <c r="B641" s="18"/>
      <c r="C641" s="3"/>
      <c r="D641" s="3"/>
      <c r="E641" s="18"/>
      <c r="F641" s="3"/>
      <c r="G641" s="3"/>
      <c r="H641" s="17"/>
      <c r="I641" s="3"/>
      <c r="J641" s="3"/>
      <c r="K641" s="3"/>
      <c r="L641" s="3"/>
      <c r="M641" s="3"/>
      <c r="O641" s="17"/>
      <c r="P641" s="3"/>
      <c r="Q641" s="18"/>
      <c r="R641" s="3"/>
      <c r="S641" s="3"/>
      <c r="T641" s="17"/>
      <c r="U641" s="3"/>
      <c r="V641" s="3"/>
      <c r="W641" s="3"/>
      <c r="X641" s="3"/>
      <c r="Y641" s="26"/>
      <c r="Z641" s="27"/>
      <c r="AA641" s="26"/>
      <c r="AB641" s="28"/>
      <c r="AC641" s="26"/>
      <c r="AD641" s="26"/>
      <c r="AE641" s="27"/>
      <c r="AF641" s="26"/>
      <c r="AG641" s="26"/>
      <c r="AH641" s="26"/>
      <c r="AI641" s="26"/>
      <c r="AL641" s="26"/>
      <c r="AM641" s="26"/>
      <c r="AN641" s="26"/>
      <c r="AO641" s="26"/>
      <c r="AP641" s="26"/>
      <c r="AQ641" s="26"/>
      <c r="BW641" s="132" t="s">
        <v>936</v>
      </c>
      <c r="BX641" s="157" t="s">
        <v>1164</v>
      </c>
      <c r="CP641" s="84" t="s">
        <v>252</v>
      </c>
      <c r="CQ641" s="76" t="str">
        <f>CC14</f>
        <v>08. Antracyt 7021</v>
      </c>
    </row>
    <row r="642" spans="1:95">
      <c r="A642" s="17"/>
      <c r="B642" s="18"/>
      <c r="C642" s="3"/>
      <c r="D642" s="3"/>
      <c r="E642" s="18"/>
      <c r="F642" s="3"/>
      <c r="G642" s="3"/>
      <c r="H642" s="17"/>
      <c r="I642" s="3"/>
      <c r="J642" s="3"/>
      <c r="K642" s="3"/>
      <c r="L642" s="3"/>
      <c r="M642" s="3"/>
      <c r="O642" s="17"/>
      <c r="P642" s="3"/>
      <c r="Q642" s="18"/>
      <c r="R642" s="3"/>
      <c r="S642" s="3"/>
      <c r="T642" s="17"/>
      <c r="U642" s="3"/>
      <c r="V642" s="3"/>
      <c r="W642" s="3"/>
      <c r="X642" s="3"/>
      <c r="Y642" s="26"/>
      <c r="Z642" s="27"/>
      <c r="AA642" s="26"/>
      <c r="AB642" s="28"/>
      <c r="AC642" s="26"/>
      <c r="AD642" s="26"/>
      <c r="AE642" s="27"/>
      <c r="AF642" s="26"/>
      <c r="AG642" s="26"/>
      <c r="AH642" s="26"/>
      <c r="AI642" s="26"/>
      <c r="AL642" s="26"/>
      <c r="AM642" s="26"/>
      <c r="AN642" s="26"/>
      <c r="AO642" s="26"/>
      <c r="AP642" s="26"/>
      <c r="AQ642" s="26"/>
      <c r="BW642" s="132" t="s">
        <v>936</v>
      </c>
      <c r="BX642" s="157" t="s">
        <v>1165</v>
      </c>
      <c r="CP642" s="86"/>
      <c r="CQ642" s="71"/>
    </row>
    <row r="643" spans="1:95">
      <c r="A643" s="17"/>
      <c r="B643" s="18"/>
      <c r="C643" s="3"/>
      <c r="D643" s="3"/>
      <c r="E643" s="18"/>
      <c r="F643" s="3"/>
      <c r="G643" s="3"/>
      <c r="H643" s="17"/>
      <c r="I643" s="3"/>
      <c r="J643" s="3"/>
      <c r="K643" s="3"/>
      <c r="L643" s="3"/>
      <c r="M643" s="3"/>
      <c r="O643" s="17"/>
      <c r="P643" s="3"/>
      <c r="Q643" s="18"/>
      <c r="R643" s="3"/>
      <c r="S643" s="3"/>
      <c r="T643" s="17"/>
      <c r="U643" s="3"/>
      <c r="V643" s="3"/>
      <c r="W643" s="3"/>
      <c r="X643" s="3"/>
      <c r="Y643" s="26"/>
      <c r="Z643" s="27"/>
      <c r="AA643" s="26"/>
      <c r="AB643" s="28"/>
      <c r="AC643" s="26"/>
      <c r="AD643" s="26"/>
      <c r="AE643" s="27"/>
      <c r="AF643" s="26"/>
      <c r="AG643" s="26"/>
      <c r="AH643" s="26"/>
      <c r="AI643" s="26"/>
      <c r="AL643" s="26"/>
      <c r="AM643" s="26"/>
      <c r="AN643" s="26"/>
      <c r="AO643" s="26"/>
      <c r="AP643" s="26"/>
      <c r="AQ643" s="26"/>
      <c r="BW643" s="132" t="s">
        <v>936</v>
      </c>
      <c r="BX643" s="178" t="s">
        <v>1349</v>
      </c>
      <c r="CP643" s="83" t="s">
        <v>253</v>
      </c>
      <c r="CQ643" s="76" t="str">
        <f>CC8</f>
        <v>02. Brązowy 8017</v>
      </c>
    </row>
    <row r="644" spans="1:95">
      <c r="A644" s="17"/>
      <c r="B644" s="18"/>
      <c r="C644" s="3"/>
      <c r="D644" s="3"/>
      <c r="E644" s="18"/>
      <c r="F644" s="3"/>
      <c r="G644" s="3"/>
      <c r="H644" s="17"/>
      <c r="I644" s="3"/>
      <c r="J644" s="3"/>
      <c r="K644" s="3"/>
      <c r="L644" s="3"/>
      <c r="M644" s="3"/>
      <c r="O644" s="17"/>
      <c r="P644" s="3"/>
      <c r="Q644" s="18"/>
      <c r="R644" s="3"/>
      <c r="S644" s="3"/>
      <c r="T644" s="17"/>
      <c r="U644" s="3"/>
      <c r="V644" s="3"/>
      <c r="W644" s="3"/>
      <c r="X644" s="3"/>
      <c r="Y644" s="26"/>
      <c r="Z644" s="27"/>
      <c r="AA644" s="26"/>
      <c r="AB644" s="28"/>
      <c r="AC644" s="26"/>
      <c r="AD644" s="26"/>
      <c r="AE644" s="27"/>
      <c r="AF644" s="26"/>
      <c r="AG644" s="26"/>
      <c r="AH644" s="26"/>
      <c r="AI644" s="26"/>
      <c r="AL644" s="26"/>
      <c r="AM644" s="26"/>
      <c r="AN644" s="26"/>
      <c r="AO644" s="26"/>
      <c r="AP644" s="26"/>
      <c r="AQ644" s="26"/>
      <c r="BW644" s="132" t="s">
        <v>936</v>
      </c>
      <c r="BX644" s="178" t="s">
        <v>1350</v>
      </c>
      <c r="CP644" s="83" t="s">
        <v>253</v>
      </c>
      <c r="CQ644" s="76" t="str">
        <f>CC9</f>
        <v>03. Grafitowy 7024</v>
      </c>
    </row>
    <row r="645" spans="1:95">
      <c r="A645" s="17"/>
      <c r="B645" s="18"/>
      <c r="C645" s="3"/>
      <c r="D645" s="3"/>
      <c r="E645" s="18"/>
      <c r="F645" s="3"/>
      <c r="G645" s="3"/>
      <c r="H645" s="17"/>
      <c r="I645" s="3"/>
      <c r="J645" s="3"/>
      <c r="K645" s="3"/>
      <c r="L645" s="3"/>
      <c r="M645" s="3"/>
      <c r="O645" s="17"/>
      <c r="P645" s="3"/>
      <c r="Q645" s="18"/>
      <c r="R645" s="3"/>
      <c r="S645" s="3"/>
      <c r="T645" s="17"/>
      <c r="U645" s="3"/>
      <c r="V645" s="3"/>
      <c r="W645" s="3"/>
      <c r="X645" s="3"/>
      <c r="Y645" s="26"/>
      <c r="Z645" s="27"/>
      <c r="AA645" s="26"/>
      <c r="AB645" s="28"/>
      <c r="AC645" s="26"/>
      <c r="AD645" s="26"/>
      <c r="AE645" s="27"/>
      <c r="AF645" s="26"/>
      <c r="AG645" s="26"/>
      <c r="AH645" s="26"/>
      <c r="AI645" s="26"/>
      <c r="AL645" s="26"/>
      <c r="AM645" s="26"/>
      <c r="AN645" s="26"/>
      <c r="AO645" s="26"/>
      <c r="AP645" s="26"/>
      <c r="AQ645" s="26"/>
      <c r="CP645" s="83" t="s">
        <v>253</v>
      </c>
      <c r="CQ645" s="76" t="str">
        <f>CC10</f>
        <v>04. Czerwony 3009</v>
      </c>
    </row>
    <row r="646" spans="1:95">
      <c r="A646" s="17"/>
      <c r="B646" s="18"/>
      <c r="C646" s="3"/>
      <c r="D646" s="3"/>
      <c r="E646" s="18"/>
      <c r="F646" s="3"/>
      <c r="G646" s="3"/>
      <c r="H646" s="17"/>
      <c r="I646" s="3"/>
      <c r="J646" s="3"/>
      <c r="K646" s="3"/>
      <c r="L646" s="3"/>
      <c r="M646" s="3"/>
      <c r="O646" s="17"/>
      <c r="P646" s="3"/>
      <c r="Q646" s="18"/>
      <c r="R646" s="3"/>
      <c r="S646" s="3"/>
      <c r="T646" s="17"/>
      <c r="U646" s="3"/>
      <c r="V646" s="3"/>
      <c r="W646" s="3"/>
      <c r="X646" s="3"/>
      <c r="Y646" s="26"/>
      <c r="Z646" s="27"/>
      <c r="AA646" s="26"/>
      <c r="AB646" s="28"/>
      <c r="AC646" s="26"/>
      <c r="AD646" s="26"/>
      <c r="AE646" s="27"/>
      <c r="AF646" s="26"/>
      <c r="AG646" s="26"/>
      <c r="AH646" s="26"/>
      <c r="AI646" s="26"/>
      <c r="AL646" s="26"/>
      <c r="AM646" s="26"/>
      <c r="AN646" s="26"/>
      <c r="AO646" s="26"/>
      <c r="AP646" s="26"/>
      <c r="AQ646" s="26"/>
      <c r="BW646" s="130" t="s">
        <v>937</v>
      </c>
      <c r="BX646" s="129" t="s">
        <v>878</v>
      </c>
      <c r="CP646" s="83" t="s">
        <v>253</v>
      </c>
      <c r="CQ646" s="76" t="str">
        <f>CC12</f>
        <v>06. Czarny 9005</v>
      </c>
    </row>
    <row r="647" spans="1:95">
      <c r="A647" s="17"/>
      <c r="B647" s="18"/>
      <c r="C647" s="3"/>
      <c r="D647" s="3"/>
      <c r="E647" s="18"/>
      <c r="F647" s="3"/>
      <c r="G647" s="3"/>
      <c r="H647" s="17"/>
      <c r="I647" s="3"/>
      <c r="J647" s="3"/>
      <c r="K647" s="3"/>
      <c r="L647" s="3"/>
      <c r="M647" s="3"/>
      <c r="O647" s="17"/>
      <c r="P647" s="3"/>
      <c r="Q647" s="18"/>
      <c r="R647" s="3"/>
      <c r="S647" s="3"/>
      <c r="T647" s="17"/>
      <c r="U647" s="3"/>
      <c r="V647" s="3"/>
      <c r="W647" s="3"/>
      <c r="X647" s="3"/>
      <c r="Y647" s="26"/>
      <c r="Z647" s="27"/>
      <c r="AA647" s="26"/>
      <c r="AB647" s="28"/>
      <c r="AC647" s="26"/>
      <c r="AD647" s="26"/>
      <c r="AE647" s="27"/>
      <c r="AF647" s="26"/>
      <c r="AG647" s="26"/>
      <c r="AH647" s="26"/>
      <c r="AI647" s="26"/>
      <c r="AL647" s="26"/>
      <c r="AM647" s="26"/>
      <c r="AN647" s="26"/>
      <c r="AO647" s="26"/>
      <c r="AP647" s="26"/>
      <c r="AQ647" s="26"/>
      <c r="BW647" s="130" t="s">
        <v>937</v>
      </c>
      <c r="BX647" s="129" t="s">
        <v>879</v>
      </c>
      <c r="CP647" s="83" t="s">
        <v>253</v>
      </c>
      <c r="CQ647" s="76" t="str">
        <f>CC13</f>
        <v>07. Ceglasty 8004</v>
      </c>
    </row>
    <row r="648" spans="1:95">
      <c r="A648" s="17"/>
      <c r="B648" s="18"/>
      <c r="C648" s="3"/>
      <c r="D648" s="3"/>
      <c r="E648" s="18"/>
      <c r="F648" s="3"/>
      <c r="G648" s="3"/>
      <c r="H648" s="17"/>
      <c r="I648" s="3"/>
      <c r="J648" s="3"/>
      <c r="K648" s="3"/>
      <c r="L648" s="3"/>
      <c r="M648" s="3"/>
      <c r="O648" s="17"/>
      <c r="P648" s="3"/>
      <c r="Q648" s="18"/>
      <c r="R648" s="3"/>
      <c r="S648" s="3"/>
      <c r="T648" s="17"/>
      <c r="U648" s="3"/>
      <c r="V648" s="3"/>
      <c r="W648" s="3"/>
      <c r="X648" s="3"/>
      <c r="Y648" s="26"/>
      <c r="Z648" s="27"/>
      <c r="AA648" s="26"/>
      <c r="AB648" s="28"/>
      <c r="AC648" s="26"/>
      <c r="AD648" s="26"/>
      <c r="AE648" s="27"/>
      <c r="AF648" s="26"/>
      <c r="AG648" s="26"/>
      <c r="AH648" s="26"/>
      <c r="AI648" s="26"/>
      <c r="AL648" s="26"/>
      <c r="AM648" s="26"/>
      <c r="AN648" s="26"/>
      <c r="AO648" s="26"/>
      <c r="AP648" s="26"/>
      <c r="AQ648" s="26"/>
      <c r="BW648" s="130" t="s">
        <v>937</v>
      </c>
      <c r="BX648" s="129" t="s">
        <v>880</v>
      </c>
      <c r="CP648" s="83" t="s">
        <v>253</v>
      </c>
      <c r="CQ648" s="76" t="str">
        <f>CC14</f>
        <v>08. Antracyt 7021</v>
      </c>
    </row>
    <row r="649" spans="1:95">
      <c r="A649" s="17"/>
      <c r="B649" s="18"/>
      <c r="C649" s="3"/>
      <c r="D649" s="3"/>
      <c r="E649" s="18"/>
      <c r="F649" s="3"/>
      <c r="G649" s="3"/>
      <c r="H649" s="17"/>
      <c r="I649" s="3"/>
      <c r="J649" s="3"/>
      <c r="K649" s="3"/>
      <c r="L649" s="3"/>
      <c r="M649" s="3"/>
      <c r="O649" s="17"/>
      <c r="P649" s="3"/>
      <c r="Q649" s="18"/>
      <c r="R649" s="3"/>
      <c r="S649" s="3"/>
      <c r="T649" s="17"/>
      <c r="U649" s="3"/>
      <c r="V649" s="3"/>
      <c r="W649" s="3"/>
      <c r="X649" s="3"/>
      <c r="Y649" s="26"/>
      <c r="Z649" s="27"/>
      <c r="AA649" s="26"/>
      <c r="AB649" s="28"/>
      <c r="AC649" s="26"/>
      <c r="AD649" s="26"/>
      <c r="AE649" s="27"/>
      <c r="AF649" s="26"/>
      <c r="AG649" s="26"/>
      <c r="AH649" s="26"/>
      <c r="AI649" s="26"/>
      <c r="AL649" s="26"/>
      <c r="AM649" s="26"/>
      <c r="AN649" s="26"/>
      <c r="AO649" s="26"/>
      <c r="AP649" s="26"/>
      <c r="AQ649" s="26"/>
      <c r="BW649" s="130" t="s">
        <v>937</v>
      </c>
      <c r="BX649" s="129" t="s">
        <v>881</v>
      </c>
      <c r="CP649" s="85"/>
      <c r="CQ649" s="71"/>
    </row>
    <row r="650" spans="1:95">
      <c r="A650" s="17"/>
      <c r="B650" s="18"/>
      <c r="C650" s="3"/>
      <c r="D650" s="3"/>
      <c r="E650" s="18"/>
      <c r="F650" s="3"/>
      <c r="G650" s="3"/>
      <c r="H650" s="17"/>
      <c r="I650" s="3"/>
      <c r="J650" s="3"/>
      <c r="K650" s="3"/>
      <c r="L650" s="3"/>
      <c r="M650" s="3"/>
      <c r="O650" s="17"/>
      <c r="P650" s="3"/>
      <c r="Q650" s="18"/>
      <c r="R650" s="3"/>
      <c r="S650" s="3"/>
      <c r="T650" s="17"/>
      <c r="U650" s="3"/>
      <c r="V650" s="3"/>
      <c r="W650" s="3"/>
      <c r="X650" s="3"/>
      <c r="Y650" s="26"/>
      <c r="Z650" s="27"/>
      <c r="AA650" s="26"/>
      <c r="AB650" s="28"/>
      <c r="AC650" s="26"/>
      <c r="AD650" s="26"/>
      <c r="AE650" s="27"/>
      <c r="AF650" s="26"/>
      <c r="AG650" s="26"/>
      <c r="AH650" s="26"/>
      <c r="AI650" s="26"/>
      <c r="AL650" s="26"/>
      <c r="AM650" s="26"/>
      <c r="AN650" s="26"/>
      <c r="AO650" s="26"/>
      <c r="AP650" s="26"/>
      <c r="AQ650" s="26"/>
      <c r="BW650" s="130" t="s">
        <v>937</v>
      </c>
      <c r="BX650" s="129" t="s">
        <v>883</v>
      </c>
      <c r="CP650" s="83" t="s">
        <v>254</v>
      </c>
      <c r="CQ650" s="76" t="str">
        <f>CC8</f>
        <v>02. Brązowy 8017</v>
      </c>
    </row>
    <row r="651" spans="1:95">
      <c r="A651" s="17"/>
      <c r="B651" s="18"/>
      <c r="C651" s="3"/>
      <c r="D651" s="3"/>
      <c r="E651" s="18"/>
      <c r="F651" s="3"/>
      <c r="G651" s="3"/>
      <c r="H651" s="17"/>
      <c r="I651" s="3"/>
      <c r="J651" s="3"/>
      <c r="K651" s="3"/>
      <c r="L651" s="3"/>
      <c r="M651" s="3"/>
      <c r="O651" s="17"/>
      <c r="P651" s="3"/>
      <c r="Q651" s="18"/>
      <c r="R651" s="3"/>
      <c r="S651" s="3"/>
      <c r="T651" s="17"/>
      <c r="U651" s="3"/>
      <c r="V651" s="3"/>
      <c r="W651" s="3"/>
      <c r="X651" s="3"/>
      <c r="Y651" s="26"/>
      <c r="Z651" s="27"/>
      <c r="AA651" s="26"/>
      <c r="AB651" s="28"/>
      <c r="AC651" s="26"/>
      <c r="AD651" s="26"/>
      <c r="AE651" s="27"/>
      <c r="AF651" s="26"/>
      <c r="AG651" s="26"/>
      <c r="AH651" s="26"/>
      <c r="AI651" s="26"/>
      <c r="AL651" s="26"/>
      <c r="AM651" s="26"/>
      <c r="AN651" s="26"/>
      <c r="AO651" s="26"/>
      <c r="AP651" s="26"/>
      <c r="AQ651" s="26"/>
      <c r="BW651" s="130" t="s">
        <v>937</v>
      </c>
      <c r="BX651" s="129" t="s">
        <v>884</v>
      </c>
      <c r="CP651" s="83" t="s">
        <v>254</v>
      </c>
      <c r="CQ651" s="76" t="str">
        <f>CC9</f>
        <v>03. Grafitowy 7024</v>
      </c>
    </row>
    <row r="652" spans="1:95">
      <c r="A652" s="17"/>
      <c r="B652" s="18"/>
      <c r="C652" s="3"/>
      <c r="D652" s="3"/>
      <c r="E652" s="18"/>
      <c r="F652" s="3"/>
      <c r="G652" s="3"/>
      <c r="H652" s="17"/>
      <c r="I652" s="3"/>
      <c r="J652" s="3"/>
      <c r="K652" s="3"/>
      <c r="L652" s="3"/>
      <c r="M652" s="3"/>
      <c r="O652" s="17"/>
      <c r="P652" s="3"/>
      <c r="Q652" s="18"/>
      <c r="R652" s="3"/>
      <c r="S652" s="3"/>
      <c r="T652" s="17"/>
      <c r="U652" s="3"/>
      <c r="V652" s="3"/>
      <c r="W652" s="3"/>
      <c r="X652" s="3"/>
      <c r="Y652" s="26"/>
      <c r="Z652" s="27"/>
      <c r="AA652" s="26"/>
      <c r="AB652" s="28"/>
      <c r="AC652" s="26"/>
      <c r="AD652" s="26"/>
      <c r="AE652" s="27"/>
      <c r="AF652" s="26"/>
      <c r="AG652" s="26"/>
      <c r="AH652" s="26"/>
      <c r="AI652" s="26"/>
      <c r="AL652" s="26"/>
      <c r="AM652" s="26"/>
      <c r="AN652" s="26"/>
      <c r="AO652" s="26"/>
      <c r="AP652" s="26"/>
      <c r="AQ652" s="26"/>
      <c r="BW652" s="130" t="s">
        <v>937</v>
      </c>
      <c r="BX652" s="129" t="s">
        <v>896</v>
      </c>
      <c r="CP652" s="83" t="s">
        <v>254</v>
      </c>
      <c r="CQ652" s="76" t="str">
        <f>CC10</f>
        <v>04. Czerwony 3009</v>
      </c>
    </row>
    <row r="653" spans="1:95">
      <c r="A653" s="17"/>
      <c r="B653" s="18"/>
      <c r="C653" s="3"/>
      <c r="D653" s="3"/>
      <c r="E653" s="18"/>
      <c r="F653" s="3"/>
      <c r="G653" s="3"/>
      <c r="H653" s="17"/>
      <c r="I653" s="3"/>
      <c r="J653" s="3"/>
      <c r="K653" s="3"/>
      <c r="L653" s="3"/>
      <c r="M653" s="3"/>
      <c r="O653" s="17"/>
      <c r="P653" s="3"/>
      <c r="Q653" s="18"/>
      <c r="R653" s="3"/>
      <c r="S653" s="3"/>
      <c r="T653" s="17"/>
      <c r="U653" s="3"/>
      <c r="V653" s="3"/>
      <c r="W653" s="3"/>
      <c r="X653" s="3"/>
      <c r="Y653" s="26"/>
      <c r="Z653" s="27"/>
      <c r="AA653" s="26"/>
      <c r="AB653" s="28"/>
      <c r="AC653" s="26"/>
      <c r="AD653" s="26"/>
      <c r="AE653" s="27"/>
      <c r="AF653" s="26"/>
      <c r="AG653" s="26"/>
      <c r="AH653" s="26"/>
      <c r="AI653" s="26"/>
      <c r="AL653" s="26"/>
      <c r="AM653" s="26"/>
      <c r="AN653" s="26"/>
      <c r="AO653" s="26"/>
      <c r="AP653" s="26"/>
      <c r="AQ653" s="26"/>
      <c r="BW653" s="130" t="s">
        <v>937</v>
      </c>
      <c r="BX653" s="129" t="s">
        <v>895</v>
      </c>
      <c r="CP653" s="83" t="s">
        <v>254</v>
      </c>
      <c r="CQ653" s="76" t="str">
        <f>CC12</f>
        <v>06. Czarny 9005</v>
      </c>
    </row>
    <row r="654" spans="1:95">
      <c r="A654" s="17"/>
      <c r="B654" s="18"/>
      <c r="C654" s="3"/>
      <c r="D654" s="3"/>
      <c r="E654" s="18"/>
      <c r="F654" s="3"/>
      <c r="G654" s="3"/>
      <c r="H654" s="17"/>
      <c r="I654" s="3"/>
      <c r="J654" s="3"/>
      <c r="K654" s="3"/>
      <c r="L654" s="3"/>
      <c r="M654" s="3"/>
      <c r="O654" s="17"/>
      <c r="P654" s="3"/>
      <c r="Q654" s="18"/>
      <c r="R654" s="3"/>
      <c r="S654" s="3"/>
      <c r="T654" s="17"/>
      <c r="U654" s="3"/>
      <c r="V654" s="3"/>
      <c r="W654" s="3"/>
      <c r="X654" s="3"/>
      <c r="Y654" s="26"/>
      <c r="Z654" s="27"/>
      <c r="AA654" s="26"/>
      <c r="AB654" s="28"/>
      <c r="AC654" s="26"/>
      <c r="AD654" s="26"/>
      <c r="AE654" s="27"/>
      <c r="AF654" s="26"/>
      <c r="AG654" s="26"/>
      <c r="AH654" s="26"/>
      <c r="AI654" s="26"/>
      <c r="AL654" s="26"/>
      <c r="AM654" s="26"/>
      <c r="AN654" s="26"/>
      <c r="AO654" s="26"/>
      <c r="AP654" s="26"/>
      <c r="AQ654" s="26"/>
      <c r="BW654" s="130" t="s">
        <v>937</v>
      </c>
      <c r="BX654" s="129" t="s">
        <v>894</v>
      </c>
      <c r="CP654" s="83" t="s">
        <v>254</v>
      </c>
      <c r="CQ654" s="76" t="str">
        <f>CC13</f>
        <v>07. Ceglasty 8004</v>
      </c>
    </row>
    <row r="655" spans="1:95">
      <c r="A655" s="17"/>
      <c r="B655" s="18"/>
      <c r="C655" s="3"/>
      <c r="D655" s="3"/>
      <c r="E655" s="18"/>
      <c r="F655" s="3"/>
      <c r="G655" s="3"/>
      <c r="H655" s="17"/>
      <c r="I655" s="3"/>
      <c r="J655" s="3"/>
      <c r="K655" s="3"/>
      <c r="L655" s="3"/>
      <c r="M655" s="3"/>
      <c r="O655" s="17"/>
      <c r="P655" s="3"/>
      <c r="Q655" s="18"/>
      <c r="R655" s="3"/>
      <c r="S655" s="3"/>
      <c r="T655" s="17"/>
      <c r="U655" s="3"/>
      <c r="V655" s="3"/>
      <c r="W655" s="3"/>
      <c r="X655" s="3"/>
      <c r="Y655" s="26"/>
      <c r="Z655" s="27"/>
      <c r="AA655" s="26"/>
      <c r="AB655" s="28"/>
      <c r="AC655" s="26"/>
      <c r="AD655" s="26"/>
      <c r="AE655" s="27"/>
      <c r="AF655" s="26"/>
      <c r="AG655" s="26"/>
      <c r="AH655" s="26"/>
      <c r="AI655" s="26"/>
      <c r="AL655" s="26"/>
      <c r="AM655" s="26"/>
      <c r="AN655" s="26"/>
      <c r="AO655" s="26"/>
      <c r="AP655" s="26"/>
      <c r="AQ655" s="26"/>
      <c r="BW655" s="130" t="s">
        <v>937</v>
      </c>
      <c r="BX655" s="129" t="s">
        <v>893</v>
      </c>
      <c r="CP655" s="83" t="s">
        <v>254</v>
      </c>
      <c r="CQ655" s="76" t="str">
        <f>CC14</f>
        <v>08. Antracyt 7021</v>
      </c>
    </row>
    <row r="656" spans="1:95">
      <c r="A656" s="17"/>
      <c r="B656" s="18"/>
      <c r="C656" s="3"/>
      <c r="D656" s="3"/>
      <c r="E656" s="18"/>
      <c r="F656" s="3"/>
      <c r="G656" s="3"/>
      <c r="H656" s="17"/>
      <c r="I656" s="3"/>
      <c r="J656" s="3"/>
      <c r="K656" s="3"/>
      <c r="L656" s="3"/>
      <c r="M656" s="3"/>
      <c r="O656" s="17"/>
      <c r="P656" s="3"/>
      <c r="Q656" s="18"/>
      <c r="R656" s="3"/>
      <c r="S656" s="3"/>
      <c r="T656" s="17"/>
      <c r="U656" s="3"/>
      <c r="V656" s="3"/>
      <c r="W656" s="3"/>
      <c r="X656" s="3"/>
      <c r="Y656" s="26"/>
      <c r="Z656" s="27"/>
      <c r="AA656" s="26"/>
      <c r="AB656" s="28"/>
      <c r="AC656" s="26"/>
      <c r="AD656" s="26"/>
      <c r="AE656" s="27"/>
      <c r="AF656" s="26"/>
      <c r="AG656" s="26"/>
      <c r="AH656" s="26"/>
      <c r="AI656" s="26"/>
      <c r="AL656" s="26"/>
      <c r="AM656" s="26"/>
      <c r="AN656" s="26"/>
      <c r="AO656" s="26"/>
      <c r="AP656" s="26"/>
      <c r="AQ656" s="26"/>
      <c r="BW656" s="130" t="s">
        <v>937</v>
      </c>
      <c r="BX656" s="129" t="s">
        <v>892</v>
      </c>
      <c r="CP656" s="85"/>
      <c r="CQ656" s="71"/>
    </row>
    <row r="657" spans="1:95">
      <c r="A657" s="17"/>
      <c r="B657" s="18"/>
      <c r="C657" s="3"/>
      <c r="D657" s="3"/>
      <c r="E657" s="18"/>
      <c r="F657" s="3"/>
      <c r="G657" s="3"/>
      <c r="H657" s="17"/>
      <c r="I657" s="3"/>
      <c r="J657" s="3"/>
      <c r="K657" s="3"/>
      <c r="L657" s="3"/>
      <c r="M657" s="3"/>
      <c r="O657" s="17"/>
      <c r="P657" s="3"/>
      <c r="Q657" s="18"/>
      <c r="R657" s="3"/>
      <c r="S657" s="3"/>
      <c r="T657" s="17"/>
      <c r="U657" s="3"/>
      <c r="V657" s="3"/>
      <c r="W657" s="3"/>
      <c r="X657" s="3"/>
      <c r="Y657" s="26"/>
      <c r="Z657" s="27"/>
      <c r="AA657" s="26"/>
      <c r="AB657" s="28"/>
      <c r="AC657" s="26"/>
      <c r="AD657" s="26"/>
      <c r="AE657" s="27"/>
      <c r="AF657" s="26"/>
      <c r="AG657" s="26"/>
      <c r="AH657" s="26"/>
      <c r="AI657" s="26"/>
      <c r="AL657" s="26"/>
      <c r="AM657" s="26"/>
      <c r="AN657" s="26"/>
      <c r="AO657" s="26"/>
      <c r="AP657" s="26"/>
      <c r="AQ657" s="26"/>
      <c r="BW657" s="130" t="s">
        <v>937</v>
      </c>
      <c r="BX657" s="129" t="s">
        <v>891</v>
      </c>
      <c r="CP657" s="83" t="s">
        <v>774</v>
      </c>
      <c r="CQ657" s="80" t="str">
        <f>CC8</f>
        <v>02. Brązowy 8017</v>
      </c>
    </row>
    <row r="658" spans="1:95">
      <c r="A658" s="17"/>
      <c r="B658" s="18"/>
      <c r="C658" s="3"/>
      <c r="D658" s="3"/>
      <c r="E658" s="18"/>
      <c r="F658" s="3"/>
      <c r="G658" s="3"/>
      <c r="H658" s="17"/>
      <c r="I658" s="3"/>
      <c r="J658" s="3"/>
      <c r="K658" s="3"/>
      <c r="L658" s="3"/>
      <c r="M658" s="3"/>
      <c r="O658" s="17"/>
      <c r="P658" s="3"/>
      <c r="Q658" s="18"/>
      <c r="R658" s="3"/>
      <c r="S658" s="3"/>
      <c r="T658" s="17"/>
      <c r="U658" s="3"/>
      <c r="V658" s="3"/>
      <c r="W658" s="3"/>
      <c r="X658" s="3"/>
      <c r="Y658" s="26"/>
      <c r="Z658" s="27"/>
      <c r="AA658" s="26"/>
      <c r="AB658" s="28"/>
      <c r="AC658" s="26"/>
      <c r="AD658" s="26"/>
      <c r="AE658" s="27"/>
      <c r="AF658" s="26"/>
      <c r="AG658" s="26"/>
      <c r="AH658" s="26"/>
      <c r="AI658" s="26"/>
      <c r="AL658" s="26"/>
      <c r="AM658" s="26"/>
      <c r="AN658" s="26"/>
      <c r="AO658" s="26"/>
      <c r="AP658" s="26"/>
      <c r="AQ658" s="26"/>
      <c r="BW658" s="130" t="s">
        <v>937</v>
      </c>
      <c r="BX658" s="129" t="s">
        <v>890</v>
      </c>
      <c r="CP658" s="83" t="s">
        <v>774</v>
      </c>
      <c r="CQ658" s="80" t="str">
        <f>CC9</f>
        <v>03. Grafitowy 7024</v>
      </c>
    </row>
    <row r="659" spans="1:95">
      <c r="A659" s="17"/>
      <c r="B659" s="18"/>
      <c r="C659" s="3"/>
      <c r="D659" s="3"/>
      <c r="E659" s="18"/>
      <c r="F659" s="3"/>
      <c r="G659" s="3"/>
      <c r="H659" s="17"/>
      <c r="I659" s="3"/>
      <c r="J659" s="3"/>
      <c r="K659" s="3"/>
      <c r="L659" s="3"/>
      <c r="M659" s="3"/>
      <c r="O659" s="17"/>
      <c r="P659" s="3"/>
      <c r="Q659" s="18"/>
      <c r="R659" s="3"/>
      <c r="S659" s="3"/>
      <c r="T659" s="17"/>
      <c r="U659" s="3"/>
      <c r="V659" s="3"/>
      <c r="W659" s="3"/>
      <c r="X659" s="3"/>
      <c r="Y659" s="26"/>
      <c r="Z659" s="27"/>
      <c r="AA659" s="26"/>
      <c r="AB659" s="28"/>
      <c r="AC659" s="26"/>
      <c r="AD659" s="26"/>
      <c r="AE659" s="27"/>
      <c r="AF659" s="26"/>
      <c r="AG659" s="26"/>
      <c r="AH659" s="26"/>
      <c r="AI659" s="26"/>
      <c r="AL659" s="26"/>
      <c r="AM659" s="26"/>
      <c r="AN659" s="26"/>
      <c r="AO659" s="26"/>
      <c r="AP659" s="26"/>
      <c r="AQ659" s="26"/>
      <c r="BW659" s="130" t="s">
        <v>937</v>
      </c>
      <c r="BX659" s="129" t="s">
        <v>889</v>
      </c>
      <c r="CP659" s="83" t="s">
        <v>774</v>
      </c>
      <c r="CQ659" s="80" t="str">
        <f>CC10</f>
        <v>04. Czerwony 3009</v>
      </c>
    </row>
    <row r="660" spans="1:95">
      <c r="A660" s="17"/>
      <c r="B660" s="18"/>
      <c r="C660" s="3"/>
      <c r="D660" s="3"/>
      <c r="E660" s="18"/>
      <c r="F660" s="3"/>
      <c r="G660" s="3"/>
      <c r="H660" s="17"/>
      <c r="I660" s="3"/>
      <c r="J660" s="3"/>
      <c r="K660" s="3"/>
      <c r="L660" s="3"/>
      <c r="M660" s="3"/>
      <c r="O660" s="17"/>
      <c r="P660" s="3"/>
      <c r="Q660" s="18"/>
      <c r="R660" s="3"/>
      <c r="S660" s="3"/>
      <c r="T660" s="17"/>
      <c r="U660" s="3"/>
      <c r="V660" s="3"/>
      <c r="W660" s="3"/>
      <c r="X660" s="3"/>
      <c r="Y660" s="26"/>
      <c r="Z660" s="27"/>
      <c r="AA660" s="26"/>
      <c r="AB660" s="28"/>
      <c r="AC660" s="26"/>
      <c r="AD660" s="26"/>
      <c r="AE660" s="27"/>
      <c r="AF660" s="26"/>
      <c r="AG660" s="26"/>
      <c r="AH660" s="26"/>
      <c r="AI660" s="26"/>
      <c r="AL660" s="26"/>
      <c r="AM660" s="26"/>
      <c r="AN660" s="26"/>
      <c r="AO660" s="26"/>
      <c r="AP660" s="26"/>
      <c r="AQ660" s="26"/>
      <c r="BW660" s="130" t="s">
        <v>937</v>
      </c>
      <c r="BX660" s="129" t="s">
        <v>888</v>
      </c>
      <c r="CP660" s="83" t="s">
        <v>774</v>
      </c>
      <c r="CQ660" s="80" t="str">
        <f>CC12</f>
        <v>06. Czarny 9005</v>
      </c>
    </row>
    <row r="661" spans="1:95">
      <c r="A661" s="17"/>
      <c r="B661" s="18"/>
      <c r="C661" s="3"/>
      <c r="D661" s="3"/>
      <c r="E661" s="18"/>
      <c r="F661" s="3"/>
      <c r="G661" s="3"/>
      <c r="H661" s="17"/>
      <c r="I661" s="3"/>
      <c r="J661" s="3"/>
      <c r="K661" s="3"/>
      <c r="L661" s="3"/>
      <c r="M661" s="3"/>
      <c r="O661" s="17"/>
      <c r="P661" s="3"/>
      <c r="Q661" s="18"/>
      <c r="R661" s="3"/>
      <c r="S661" s="3"/>
      <c r="T661" s="17"/>
      <c r="U661" s="3"/>
      <c r="V661" s="3"/>
      <c r="W661" s="3"/>
      <c r="X661" s="3"/>
      <c r="Y661" s="26"/>
      <c r="Z661" s="27"/>
      <c r="AA661" s="26"/>
      <c r="AB661" s="28"/>
      <c r="AC661" s="26"/>
      <c r="AD661" s="26"/>
      <c r="AE661" s="27"/>
      <c r="AF661" s="26"/>
      <c r="AG661" s="26"/>
      <c r="AH661" s="26"/>
      <c r="AI661" s="26"/>
      <c r="AL661" s="26"/>
      <c r="AM661" s="26"/>
      <c r="AN661" s="26"/>
      <c r="AO661" s="26"/>
      <c r="AP661" s="26"/>
      <c r="AQ661" s="26"/>
      <c r="BW661" s="130" t="s">
        <v>937</v>
      </c>
      <c r="BX661" s="129" t="s">
        <v>1593</v>
      </c>
      <c r="CP661" s="83" t="s">
        <v>774</v>
      </c>
      <c r="CQ661" s="80" t="str">
        <f>CC13</f>
        <v>07. Ceglasty 8004</v>
      </c>
    </row>
    <row r="662" spans="1:95">
      <c r="A662" s="17"/>
      <c r="B662" s="18"/>
      <c r="C662" s="3"/>
      <c r="D662" s="3"/>
      <c r="E662" s="18"/>
      <c r="F662" s="3"/>
      <c r="G662" s="3"/>
      <c r="H662" s="17"/>
      <c r="I662" s="3"/>
      <c r="J662" s="3"/>
      <c r="K662" s="3"/>
      <c r="L662" s="3"/>
      <c r="M662" s="3"/>
      <c r="O662" s="17"/>
      <c r="P662" s="3"/>
      <c r="Q662" s="18"/>
      <c r="R662" s="3"/>
      <c r="S662" s="3"/>
      <c r="T662" s="17"/>
      <c r="U662" s="3"/>
      <c r="V662" s="3"/>
      <c r="W662" s="3"/>
      <c r="X662" s="3"/>
      <c r="Y662" s="26"/>
      <c r="Z662" s="27"/>
      <c r="AA662" s="26"/>
      <c r="AB662" s="28"/>
      <c r="AC662" s="26"/>
      <c r="AD662" s="26"/>
      <c r="AE662" s="27"/>
      <c r="AF662" s="26"/>
      <c r="AG662" s="26"/>
      <c r="AH662" s="26"/>
      <c r="AI662" s="26"/>
      <c r="AL662" s="26"/>
      <c r="AM662" s="26"/>
      <c r="AN662" s="26"/>
      <c r="AO662" s="26"/>
      <c r="AP662" s="26"/>
      <c r="AQ662" s="26"/>
      <c r="BW662" s="130" t="s">
        <v>937</v>
      </c>
      <c r="BX662" s="129" t="s">
        <v>887</v>
      </c>
      <c r="CP662" s="83" t="s">
        <v>774</v>
      </c>
      <c r="CQ662" s="80" t="str">
        <f>CC14</f>
        <v>08. Antracyt 7021</v>
      </c>
    </row>
    <row r="663" spans="1:95">
      <c r="A663" s="17"/>
      <c r="B663" s="18"/>
      <c r="C663" s="3"/>
      <c r="D663" s="3"/>
      <c r="E663" s="18"/>
      <c r="F663" s="3"/>
      <c r="G663" s="3"/>
      <c r="H663" s="17"/>
      <c r="I663" s="3"/>
      <c r="J663" s="3"/>
      <c r="K663" s="3"/>
      <c r="L663" s="3"/>
      <c r="M663" s="3"/>
      <c r="O663" s="17"/>
      <c r="P663" s="3"/>
      <c r="Q663" s="18"/>
      <c r="R663" s="3"/>
      <c r="S663" s="3"/>
      <c r="T663" s="17"/>
      <c r="U663" s="3"/>
      <c r="V663" s="3"/>
      <c r="W663" s="3"/>
      <c r="X663" s="3"/>
      <c r="Y663" s="26"/>
      <c r="Z663" s="27"/>
      <c r="AA663" s="26"/>
      <c r="AB663" s="28"/>
      <c r="AC663" s="26"/>
      <c r="AD663" s="26"/>
      <c r="AE663" s="27"/>
      <c r="AF663" s="26"/>
      <c r="AG663" s="26"/>
      <c r="AH663" s="26"/>
      <c r="AI663" s="26"/>
      <c r="AL663" s="26"/>
      <c r="AM663" s="26"/>
      <c r="AN663" s="26"/>
      <c r="AO663" s="26"/>
      <c r="AP663" s="26"/>
      <c r="AQ663" s="26"/>
      <c r="BW663" s="130" t="s">
        <v>937</v>
      </c>
      <c r="BX663" s="129" t="s">
        <v>886</v>
      </c>
      <c r="CP663" s="85"/>
      <c r="CQ663" s="71"/>
    </row>
    <row r="664" spans="1:95">
      <c r="A664" s="17"/>
      <c r="B664" s="18"/>
      <c r="C664" s="3"/>
      <c r="D664" s="3"/>
      <c r="E664" s="18"/>
      <c r="F664" s="3"/>
      <c r="G664" s="3"/>
      <c r="H664" s="17"/>
      <c r="I664" s="3"/>
      <c r="J664" s="3"/>
      <c r="K664" s="3"/>
      <c r="L664" s="3"/>
      <c r="M664" s="3"/>
      <c r="O664" s="17"/>
      <c r="P664" s="3"/>
      <c r="Q664" s="18"/>
      <c r="R664" s="3"/>
      <c r="S664" s="3"/>
      <c r="T664" s="17"/>
      <c r="U664" s="3"/>
      <c r="V664" s="3"/>
      <c r="W664" s="3"/>
      <c r="X664" s="3"/>
      <c r="Y664" s="26"/>
      <c r="Z664" s="27"/>
      <c r="AA664" s="26"/>
      <c r="AB664" s="28"/>
      <c r="AC664" s="26"/>
      <c r="AD664" s="26"/>
      <c r="AE664" s="27"/>
      <c r="AF664" s="26"/>
      <c r="AG664" s="26"/>
      <c r="AH664" s="26"/>
      <c r="AI664" s="26"/>
      <c r="AL664" s="26"/>
      <c r="AM664" s="26"/>
      <c r="AN664" s="26"/>
      <c r="AO664" s="26"/>
      <c r="AP664" s="26"/>
      <c r="AQ664" s="26"/>
      <c r="BW664" s="132" t="s">
        <v>937</v>
      </c>
      <c r="BX664" s="131" t="s">
        <v>885</v>
      </c>
      <c r="CP664" s="83" t="s">
        <v>255</v>
      </c>
      <c r="CQ664" s="76" t="str">
        <f>CC8</f>
        <v>02. Brązowy 8017</v>
      </c>
    </row>
    <row r="665" spans="1:95">
      <c r="A665" s="17"/>
      <c r="B665" s="18"/>
      <c r="C665" s="3"/>
      <c r="D665" s="3"/>
      <c r="E665" s="18"/>
      <c r="F665" s="3"/>
      <c r="G665" s="3"/>
      <c r="H665" s="17"/>
      <c r="I665" s="3"/>
      <c r="J665" s="3"/>
      <c r="K665" s="3"/>
      <c r="L665" s="3"/>
      <c r="M665" s="3"/>
      <c r="O665" s="17"/>
      <c r="P665" s="3"/>
      <c r="Q665" s="18"/>
      <c r="R665" s="3"/>
      <c r="S665" s="3"/>
      <c r="T665" s="17"/>
      <c r="U665" s="3"/>
      <c r="V665" s="3"/>
      <c r="W665" s="3"/>
      <c r="X665" s="3"/>
      <c r="Y665" s="26"/>
      <c r="Z665" s="27"/>
      <c r="AA665" s="26"/>
      <c r="AB665" s="28"/>
      <c r="AC665" s="26"/>
      <c r="AD665" s="26"/>
      <c r="AE665" s="27"/>
      <c r="AF665" s="26"/>
      <c r="AG665" s="26"/>
      <c r="AH665" s="26"/>
      <c r="AI665" s="26"/>
      <c r="AL665" s="26"/>
      <c r="AM665" s="26"/>
      <c r="AN665" s="26"/>
      <c r="AO665" s="26"/>
      <c r="AP665" s="26"/>
      <c r="AQ665" s="26"/>
      <c r="BW665" s="132" t="s">
        <v>937</v>
      </c>
      <c r="BX665" s="157" t="s">
        <v>1164</v>
      </c>
      <c r="CP665" s="83" t="s">
        <v>255</v>
      </c>
      <c r="CQ665" s="76" t="str">
        <f>CC9</f>
        <v>03. Grafitowy 7024</v>
      </c>
    </row>
    <row r="666" spans="1:95">
      <c r="A666" s="17"/>
      <c r="B666" s="18"/>
      <c r="C666" s="3"/>
      <c r="D666" s="3"/>
      <c r="E666" s="18"/>
      <c r="F666" s="3"/>
      <c r="G666" s="3"/>
      <c r="H666" s="17"/>
      <c r="I666" s="3"/>
      <c r="J666" s="3"/>
      <c r="K666" s="3"/>
      <c r="L666" s="3"/>
      <c r="M666" s="3"/>
      <c r="O666" s="17"/>
      <c r="P666" s="3"/>
      <c r="Q666" s="18"/>
      <c r="R666" s="3"/>
      <c r="S666" s="3"/>
      <c r="T666" s="17"/>
      <c r="U666" s="3"/>
      <c r="V666" s="3"/>
      <c r="W666" s="3"/>
      <c r="X666" s="3"/>
      <c r="Y666" s="26"/>
      <c r="Z666" s="27"/>
      <c r="AA666" s="26"/>
      <c r="AB666" s="28"/>
      <c r="AC666" s="26"/>
      <c r="AD666" s="26"/>
      <c r="AE666" s="27"/>
      <c r="AF666" s="26"/>
      <c r="AG666" s="26"/>
      <c r="AH666" s="26"/>
      <c r="AI666" s="26"/>
      <c r="AL666" s="26"/>
      <c r="AM666" s="26"/>
      <c r="AN666" s="26"/>
      <c r="AO666" s="26"/>
      <c r="AP666" s="26"/>
      <c r="AQ666" s="26"/>
      <c r="BW666" s="132" t="s">
        <v>937</v>
      </c>
      <c r="BX666" s="157" t="s">
        <v>1165</v>
      </c>
      <c r="CP666" s="83" t="s">
        <v>255</v>
      </c>
      <c r="CQ666" s="76" t="str">
        <f>CC10</f>
        <v>04. Czerwony 3009</v>
      </c>
    </row>
    <row r="667" spans="1:95">
      <c r="A667" s="17"/>
      <c r="B667" s="18"/>
      <c r="C667" s="3"/>
      <c r="D667" s="3"/>
      <c r="E667" s="18"/>
      <c r="F667" s="3"/>
      <c r="G667" s="3"/>
      <c r="H667" s="17"/>
      <c r="I667" s="3"/>
      <c r="J667" s="3"/>
      <c r="K667" s="3"/>
      <c r="L667" s="3"/>
      <c r="M667" s="3"/>
      <c r="O667" s="17"/>
      <c r="P667" s="3"/>
      <c r="Q667" s="18"/>
      <c r="R667" s="3"/>
      <c r="S667" s="3"/>
      <c r="T667" s="17"/>
      <c r="U667" s="3"/>
      <c r="V667" s="3"/>
      <c r="W667" s="3"/>
      <c r="X667" s="3"/>
      <c r="Y667" s="26"/>
      <c r="Z667" s="27"/>
      <c r="AA667" s="26"/>
      <c r="AB667" s="28"/>
      <c r="AC667" s="26"/>
      <c r="AD667" s="26"/>
      <c r="AE667" s="27"/>
      <c r="AF667" s="26"/>
      <c r="AG667" s="26"/>
      <c r="AH667" s="26"/>
      <c r="AI667" s="26"/>
      <c r="AL667" s="26"/>
      <c r="AM667" s="26"/>
      <c r="AN667" s="26"/>
      <c r="AO667" s="26"/>
      <c r="AP667" s="26"/>
      <c r="AQ667" s="26"/>
      <c r="BW667" s="132" t="s">
        <v>937</v>
      </c>
      <c r="BX667" s="178" t="s">
        <v>1349</v>
      </c>
      <c r="CP667" s="83" t="s">
        <v>255</v>
      </c>
      <c r="CQ667" s="76" t="str">
        <f>CC12</f>
        <v>06. Czarny 9005</v>
      </c>
    </row>
    <row r="668" spans="1:95">
      <c r="A668" s="17"/>
      <c r="B668" s="18"/>
      <c r="C668" s="3"/>
      <c r="D668" s="3"/>
      <c r="E668" s="18"/>
      <c r="F668" s="3"/>
      <c r="G668" s="3"/>
      <c r="H668" s="17"/>
      <c r="I668" s="3"/>
      <c r="J668" s="3"/>
      <c r="K668" s="3"/>
      <c r="L668" s="3"/>
      <c r="M668" s="3"/>
      <c r="O668" s="17"/>
      <c r="P668" s="3"/>
      <c r="Q668" s="18"/>
      <c r="R668" s="3"/>
      <c r="S668" s="3"/>
      <c r="T668" s="17"/>
      <c r="U668" s="3"/>
      <c r="V668" s="3"/>
      <c r="W668" s="3"/>
      <c r="X668" s="3"/>
      <c r="Y668" s="26"/>
      <c r="Z668" s="27"/>
      <c r="AA668" s="26"/>
      <c r="AB668" s="28"/>
      <c r="AC668" s="26"/>
      <c r="AD668" s="26"/>
      <c r="AE668" s="27"/>
      <c r="AF668" s="26"/>
      <c r="AG668" s="26"/>
      <c r="AH668" s="26"/>
      <c r="AI668" s="26"/>
      <c r="AL668" s="26"/>
      <c r="AM668" s="26"/>
      <c r="AN668" s="26"/>
      <c r="AO668" s="26"/>
      <c r="AP668" s="26"/>
      <c r="AQ668" s="26"/>
      <c r="BW668" s="132" t="s">
        <v>937</v>
      </c>
      <c r="BX668" s="178" t="s">
        <v>1350</v>
      </c>
      <c r="CP668" s="83" t="s">
        <v>255</v>
      </c>
      <c r="CQ668" s="76" t="str">
        <f>CC13</f>
        <v>07. Ceglasty 8004</v>
      </c>
    </row>
    <row r="669" spans="1:95">
      <c r="A669" s="17"/>
      <c r="B669" s="18"/>
      <c r="C669" s="3"/>
      <c r="D669" s="3"/>
      <c r="E669" s="18"/>
      <c r="F669" s="3"/>
      <c r="G669" s="3"/>
      <c r="H669" s="17"/>
      <c r="I669" s="3"/>
      <c r="J669" s="3"/>
      <c r="K669" s="3"/>
      <c r="L669" s="3"/>
      <c r="M669" s="3"/>
      <c r="O669" s="17"/>
      <c r="P669" s="3"/>
      <c r="Q669" s="18"/>
      <c r="R669" s="3"/>
      <c r="S669" s="3"/>
      <c r="T669" s="17"/>
      <c r="U669" s="3"/>
      <c r="V669" s="3"/>
      <c r="W669" s="3"/>
      <c r="X669" s="3"/>
      <c r="Y669" s="26"/>
      <c r="Z669" s="27"/>
      <c r="AA669" s="26"/>
      <c r="AB669" s="28"/>
      <c r="AC669" s="26"/>
      <c r="AD669" s="26"/>
      <c r="AE669" s="27"/>
      <c r="AF669" s="26"/>
      <c r="AG669" s="26"/>
      <c r="AH669" s="26"/>
      <c r="AI669" s="26"/>
      <c r="AL669" s="26"/>
      <c r="AM669" s="26"/>
      <c r="AN669" s="26"/>
      <c r="AO669" s="26"/>
      <c r="AP669" s="26"/>
      <c r="AQ669" s="26"/>
      <c r="CP669" s="83" t="s">
        <v>255</v>
      </c>
      <c r="CQ669" s="76" t="str">
        <f>CC14</f>
        <v>08. Antracyt 7021</v>
      </c>
    </row>
    <row r="670" spans="1:95">
      <c r="A670" s="17"/>
      <c r="B670" s="18"/>
      <c r="C670" s="3"/>
      <c r="D670" s="3"/>
      <c r="E670" s="18"/>
      <c r="F670" s="3"/>
      <c r="G670" s="3"/>
      <c r="H670" s="17"/>
      <c r="I670" s="3"/>
      <c r="J670" s="3"/>
      <c r="K670" s="3"/>
      <c r="L670" s="3"/>
      <c r="M670" s="3"/>
      <c r="O670" s="17"/>
      <c r="P670" s="3"/>
      <c r="Q670" s="18"/>
      <c r="R670" s="3"/>
      <c r="S670" s="3"/>
      <c r="T670" s="17"/>
      <c r="U670" s="3"/>
      <c r="V670" s="3"/>
      <c r="W670" s="3"/>
      <c r="X670" s="3"/>
      <c r="Y670" s="26"/>
      <c r="Z670" s="27"/>
      <c r="AA670" s="26"/>
      <c r="AB670" s="28"/>
      <c r="AC670" s="26"/>
      <c r="AD670" s="26"/>
      <c r="AE670" s="27"/>
      <c r="AF670" s="26"/>
      <c r="AG670" s="26"/>
      <c r="AH670" s="26"/>
      <c r="AI670" s="26"/>
      <c r="AL670" s="26"/>
      <c r="AM670" s="26"/>
      <c r="AN670" s="26"/>
      <c r="AO670" s="26"/>
      <c r="AP670" s="26"/>
      <c r="AQ670" s="26"/>
      <c r="BW670" s="130" t="s">
        <v>938</v>
      </c>
      <c r="BX670" s="129" t="s">
        <v>878</v>
      </c>
      <c r="CP670" s="85"/>
      <c r="CQ670" s="71"/>
    </row>
    <row r="671" spans="1:95">
      <c r="A671" s="17"/>
      <c r="B671" s="18"/>
      <c r="C671" s="3"/>
      <c r="D671" s="3"/>
      <c r="E671" s="18"/>
      <c r="F671" s="3"/>
      <c r="G671" s="3"/>
      <c r="H671" s="17"/>
      <c r="I671" s="3"/>
      <c r="J671" s="3"/>
      <c r="K671" s="3"/>
      <c r="L671" s="3"/>
      <c r="M671" s="3"/>
      <c r="O671" s="17"/>
      <c r="P671" s="3"/>
      <c r="Q671" s="18"/>
      <c r="R671" s="3"/>
      <c r="S671" s="3"/>
      <c r="T671" s="17"/>
      <c r="U671" s="3"/>
      <c r="V671" s="3"/>
      <c r="W671" s="3"/>
      <c r="X671" s="3"/>
      <c r="Y671" s="26"/>
      <c r="Z671" s="27"/>
      <c r="AA671" s="26"/>
      <c r="AB671" s="28"/>
      <c r="AC671" s="26"/>
      <c r="AD671" s="26"/>
      <c r="AE671" s="27"/>
      <c r="AF671" s="26"/>
      <c r="AG671" s="26"/>
      <c r="AH671" s="26"/>
      <c r="AI671" s="26"/>
      <c r="AL671" s="26"/>
      <c r="AM671" s="26"/>
      <c r="AN671" s="26"/>
      <c r="AO671" s="26"/>
      <c r="AP671" s="26"/>
      <c r="AQ671" s="26"/>
      <c r="BW671" s="130" t="s">
        <v>938</v>
      </c>
      <c r="BX671" s="129" t="s">
        <v>879</v>
      </c>
      <c r="CP671" s="83" t="s">
        <v>775</v>
      </c>
      <c r="CQ671" s="76" t="str">
        <f>CC8</f>
        <v>02. Brązowy 8017</v>
      </c>
    </row>
    <row r="672" spans="1:95">
      <c r="A672" s="17"/>
      <c r="B672" s="18"/>
      <c r="C672" s="3"/>
      <c r="D672" s="3"/>
      <c r="E672" s="18"/>
      <c r="F672" s="3"/>
      <c r="G672" s="3"/>
      <c r="H672" s="17"/>
      <c r="I672" s="3"/>
      <c r="J672" s="3"/>
      <c r="K672" s="3"/>
      <c r="L672" s="3"/>
      <c r="M672" s="3"/>
      <c r="O672" s="17"/>
      <c r="P672" s="3"/>
      <c r="Q672" s="18"/>
      <c r="R672" s="3"/>
      <c r="S672" s="3"/>
      <c r="T672" s="17"/>
      <c r="U672" s="3"/>
      <c r="V672" s="3"/>
      <c r="W672" s="3"/>
      <c r="X672" s="3"/>
      <c r="Y672" s="26"/>
      <c r="Z672" s="27"/>
      <c r="AA672" s="26"/>
      <c r="AB672" s="28"/>
      <c r="AC672" s="26"/>
      <c r="AD672" s="26"/>
      <c r="AE672" s="27"/>
      <c r="AF672" s="26"/>
      <c r="AG672" s="26"/>
      <c r="AH672" s="26"/>
      <c r="AI672" s="26"/>
      <c r="AL672" s="26"/>
      <c r="AM672" s="26"/>
      <c r="AN672" s="26"/>
      <c r="AO672" s="26"/>
      <c r="AP672" s="26"/>
      <c r="AQ672" s="26"/>
      <c r="BW672" s="130" t="s">
        <v>938</v>
      </c>
      <c r="BX672" s="129" t="s">
        <v>880</v>
      </c>
      <c r="CP672" s="83" t="s">
        <v>775</v>
      </c>
      <c r="CQ672" s="76" t="str">
        <f>CC9</f>
        <v>03. Grafitowy 7024</v>
      </c>
    </row>
    <row r="673" spans="1:95">
      <c r="A673" s="17"/>
      <c r="B673" s="18"/>
      <c r="C673" s="3"/>
      <c r="D673" s="3"/>
      <c r="E673" s="18"/>
      <c r="F673" s="3"/>
      <c r="G673" s="3"/>
      <c r="H673" s="17"/>
      <c r="I673" s="3"/>
      <c r="J673" s="3"/>
      <c r="K673" s="3"/>
      <c r="L673" s="3"/>
      <c r="M673" s="3"/>
      <c r="O673" s="17"/>
      <c r="P673" s="3"/>
      <c r="Q673" s="18"/>
      <c r="R673" s="3"/>
      <c r="S673" s="3"/>
      <c r="T673" s="17"/>
      <c r="U673" s="3"/>
      <c r="V673" s="3"/>
      <c r="W673" s="3"/>
      <c r="X673" s="3"/>
      <c r="Y673" s="26"/>
      <c r="Z673" s="27"/>
      <c r="AA673" s="26"/>
      <c r="AB673" s="28"/>
      <c r="AC673" s="26"/>
      <c r="AD673" s="26"/>
      <c r="AE673" s="27"/>
      <c r="AF673" s="26"/>
      <c r="AG673" s="26"/>
      <c r="AH673" s="26"/>
      <c r="AI673" s="26"/>
      <c r="AL673" s="26"/>
      <c r="AM673" s="26"/>
      <c r="AN673" s="26"/>
      <c r="AO673" s="26"/>
      <c r="AP673" s="26"/>
      <c r="AQ673" s="26"/>
      <c r="BW673" s="130" t="s">
        <v>938</v>
      </c>
      <c r="BX673" s="129" t="s">
        <v>881</v>
      </c>
      <c r="CP673" s="83" t="s">
        <v>775</v>
      </c>
      <c r="CQ673" s="76" t="str">
        <f>CC10</f>
        <v>04. Czerwony 3009</v>
      </c>
    </row>
    <row r="674" spans="1:95">
      <c r="A674" s="17"/>
      <c r="B674" s="18"/>
      <c r="C674" s="3"/>
      <c r="D674" s="3"/>
      <c r="E674" s="18"/>
      <c r="F674" s="3"/>
      <c r="G674" s="3"/>
      <c r="H674" s="17"/>
      <c r="I674" s="3"/>
      <c r="J674" s="3"/>
      <c r="K674" s="3"/>
      <c r="L674" s="3"/>
      <c r="M674" s="3"/>
      <c r="O674" s="17"/>
      <c r="P674" s="3"/>
      <c r="Q674" s="18"/>
      <c r="R674" s="3"/>
      <c r="S674" s="3"/>
      <c r="T674" s="17"/>
      <c r="U674" s="3"/>
      <c r="V674" s="3"/>
      <c r="W674" s="3"/>
      <c r="X674" s="3"/>
      <c r="Y674" s="26"/>
      <c r="Z674" s="27"/>
      <c r="AA674" s="26"/>
      <c r="AB674" s="28"/>
      <c r="AC674" s="26"/>
      <c r="AD674" s="26"/>
      <c r="AE674" s="27"/>
      <c r="AF674" s="26"/>
      <c r="AG674" s="26"/>
      <c r="AH674" s="26"/>
      <c r="AI674" s="26"/>
      <c r="AL674" s="26"/>
      <c r="AM674" s="26"/>
      <c r="AN674" s="26"/>
      <c r="AO674" s="26"/>
      <c r="AP674" s="26"/>
      <c r="AQ674" s="26"/>
      <c r="BW674" s="130" t="s">
        <v>938</v>
      </c>
      <c r="BX674" s="129" t="s">
        <v>883</v>
      </c>
      <c r="CP674" s="83" t="s">
        <v>775</v>
      </c>
      <c r="CQ674" s="76" t="str">
        <f>CC12</f>
        <v>06. Czarny 9005</v>
      </c>
    </row>
    <row r="675" spans="1:95">
      <c r="A675" s="17"/>
      <c r="B675" s="18"/>
      <c r="C675" s="3"/>
      <c r="D675" s="3"/>
      <c r="E675" s="18"/>
      <c r="F675" s="3"/>
      <c r="G675" s="3"/>
      <c r="H675" s="17"/>
      <c r="I675" s="3"/>
      <c r="J675" s="3"/>
      <c r="K675" s="3"/>
      <c r="L675" s="3"/>
      <c r="M675" s="3"/>
      <c r="O675" s="17"/>
      <c r="P675" s="3"/>
      <c r="Q675" s="18"/>
      <c r="R675" s="3"/>
      <c r="S675" s="3"/>
      <c r="T675" s="17"/>
      <c r="U675" s="3"/>
      <c r="V675" s="3"/>
      <c r="W675" s="3"/>
      <c r="X675" s="3"/>
      <c r="Y675" s="26"/>
      <c r="Z675" s="27"/>
      <c r="AA675" s="26"/>
      <c r="AB675" s="28"/>
      <c r="AC675" s="26"/>
      <c r="AD675" s="26"/>
      <c r="AE675" s="27"/>
      <c r="AF675" s="26"/>
      <c r="AG675" s="26"/>
      <c r="AH675" s="26"/>
      <c r="AI675" s="26"/>
      <c r="AL675" s="26"/>
      <c r="AM675" s="26"/>
      <c r="AN675" s="26"/>
      <c r="AO675" s="26"/>
      <c r="AP675" s="26"/>
      <c r="AQ675" s="26"/>
      <c r="BW675" s="130" t="s">
        <v>938</v>
      </c>
      <c r="BX675" s="129" t="s">
        <v>884</v>
      </c>
      <c r="CP675" s="83" t="s">
        <v>775</v>
      </c>
      <c r="CQ675" s="76" t="str">
        <f>CC13</f>
        <v>07. Ceglasty 8004</v>
      </c>
    </row>
    <row r="676" spans="1:95">
      <c r="A676" s="17"/>
      <c r="B676" s="18"/>
      <c r="C676" s="3"/>
      <c r="D676" s="3"/>
      <c r="E676" s="18"/>
      <c r="F676" s="3"/>
      <c r="G676" s="3"/>
      <c r="H676" s="17"/>
      <c r="I676" s="3"/>
      <c r="J676" s="3"/>
      <c r="K676" s="3"/>
      <c r="L676" s="3"/>
      <c r="M676" s="3"/>
      <c r="O676" s="17"/>
      <c r="P676" s="3"/>
      <c r="Q676" s="18"/>
      <c r="R676" s="3"/>
      <c r="S676" s="3"/>
      <c r="T676" s="17"/>
      <c r="U676" s="3"/>
      <c r="V676" s="3"/>
      <c r="W676" s="3"/>
      <c r="X676" s="3"/>
      <c r="Y676" s="26"/>
      <c r="Z676" s="27"/>
      <c r="AA676" s="26"/>
      <c r="AB676" s="28"/>
      <c r="AC676" s="26"/>
      <c r="AD676" s="26"/>
      <c r="AE676" s="27"/>
      <c r="AF676" s="26"/>
      <c r="AG676" s="26"/>
      <c r="AH676" s="26"/>
      <c r="AI676" s="26"/>
      <c r="AL676" s="26"/>
      <c r="AM676" s="26"/>
      <c r="AN676" s="26"/>
      <c r="AO676" s="26"/>
      <c r="AP676" s="26"/>
      <c r="AQ676" s="26"/>
      <c r="BW676" s="130" t="s">
        <v>938</v>
      </c>
      <c r="BX676" s="129" t="s">
        <v>896</v>
      </c>
      <c r="CP676" s="83" t="s">
        <v>775</v>
      </c>
      <c r="CQ676" s="76" t="str">
        <f>CC14</f>
        <v>08. Antracyt 7021</v>
      </c>
    </row>
    <row r="677" spans="1:95">
      <c r="A677" s="17"/>
      <c r="B677" s="18"/>
      <c r="C677" s="3"/>
      <c r="D677" s="3"/>
      <c r="E677" s="18"/>
      <c r="F677" s="3"/>
      <c r="G677" s="3"/>
      <c r="H677" s="17"/>
      <c r="I677" s="3"/>
      <c r="J677" s="3"/>
      <c r="K677" s="3"/>
      <c r="L677" s="3"/>
      <c r="M677" s="3"/>
      <c r="O677" s="17"/>
      <c r="P677" s="3"/>
      <c r="Q677" s="18"/>
      <c r="R677" s="3"/>
      <c r="S677" s="3"/>
      <c r="T677" s="17"/>
      <c r="U677" s="3"/>
      <c r="V677" s="3"/>
      <c r="W677" s="3"/>
      <c r="X677" s="3"/>
      <c r="Y677" s="26"/>
      <c r="Z677" s="27"/>
      <c r="AA677" s="26"/>
      <c r="AB677" s="28"/>
      <c r="AC677" s="26"/>
      <c r="AD677" s="26"/>
      <c r="AE677" s="27"/>
      <c r="AF677" s="26"/>
      <c r="AG677" s="26"/>
      <c r="AH677" s="26"/>
      <c r="AI677" s="26"/>
      <c r="AL677" s="26"/>
      <c r="AM677" s="26"/>
      <c r="AN677" s="26"/>
      <c r="AO677" s="26"/>
      <c r="AP677" s="26"/>
      <c r="AQ677" s="26"/>
      <c r="BW677" s="130" t="s">
        <v>938</v>
      </c>
      <c r="BX677" s="129" t="s">
        <v>895</v>
      </c>
      <c r="CP677" s="85"/>
      <c r="CQ677" s="71"/>
    </row>
    <row r="678" spans="1:95">
      <c r="A678" s="17"/>
      <c r="B678" s="18"/>
      <c r="C678" s="3"/>
      <c r="D678" s="3"/>
      <c r="E678" s="18"/>
      <c r="F678" s="3"/>
      <c r="G678" s="3"/>
      <c r="H678" s="17"/>
      <c r="I678" s="3"/>
      <c r="J678" s="3"/>
      <c r="K678" s="3"/>
      <c r="L678" s="3"/>
      <c r="M678" s="3"/>
      <c r="O678" s="17"/>
      <c r="P678" s="3"/>
      <c r="Q678" s="18"/>
      <c r="R678" s="3"/>
      <c r="S678" s="3"/>
      <c r="T678" s="17"/>
      <c r="U678" s="3"/>
      <c r="V678" s="3"/>
      <c r="W678" s="3"/>
      <c r="X678" s="3"/>
      <c r="Y678" s="26"/>
      <c r="Z678" s="27"/>
      <c r="AA678" s="26"/>
      <c r="AB678" s="28"/>
      <c r="AC678" s="26"/>
      <c r="AD678" s="26"/>
      <c r="AE678" s="27"/>
      <c r="AF678" s="26"/>
      <c r="AG678" s="26"/>
      <c r="AH678" s="26"/>
      <c r="AI678" s="26"/>
      <c r="AL678" s="26"/>
      <c r="AM678" s="26"/>
      <c r="AN678" s="26"/>
      <c r="AO678" s="26"/>
      <c r="AP678" s="26"/>
      <c r="AQ678" s="26"/>
      <c r="BW678" s="130" t="s">
        <v>938</v>
      </c>
      <c r="BX678" s="129" t="s">
        <v>894</v>
      </c>
      <c r="CP678" s="83" t="s">
        <v>256</v>
      </c>
      <c r="CQ678" s="76" t="str">
        <f>CC8</f>
        <v>02. Brązowy 8017</v>
      </c>
    </row>
    <row r="679" spans="1:95">
      <c r="A679" s="17"/>
      <c r="B679" s="18"/>
      <c r="C679" s="3"/>
      <c r="D679" s="3"/>
      <c r="E679" s="18"/>
      <c r="F679" s="3"/>
      <c r="G679" s="3"/>
      <c r="H679" s="17"/>
      <c r="I679" s="3"/>
      <c r="J679" s="3"/>
      <c r="K679" s="3"/>
      <c r="L679" s="3"/>
      <c r="M679" s="3"/>
      <c r="O679" s="17"/>
      <c r="P679" s="3"/>
      <c r="Q679" s="18"/>
      <c r="R679" s="3"/>
      <c r="S679" s="3"/>
      <c r="T679" s="17"/>
      <c r="U679" s="3"/>
      <c r="V679" s="3"/>
      <c r="W679" s="3"/>
      <c r="X679" s="3"/>
      <c r="Y679" s="26"/>
      <c r="Z679" s="27"/>
      <c r="AA679" s="26"/>
      <c r="AB679" s="28"/>
      <c r="AC679" s="26"/>
      <c r="AD679" s="26"/>
      <c r="AE679" s="27"/>
      <c r="AF679" s="26"/>
      <c r="AG679" s="26"/>
      <c r="AH679" s="26"/>
      <c r="AI679" s="26"/>
      <c r="AL679" s="26"/>
      <c r="AM679" s="26"/>
      <c r="AN679" s="26"/>
      <c r="AO679" s="26"/>
      <c r="AP679" s="26"/>
      <c r="AQ679" s="26"/>
      <c r="BW679" s="130" t="s">
        <v>938</v>
      </c>
      <c r="BX679" s="129" t="s">
        <v>893</v>
      </c>
      <c r="CP679" s="83" t="s">
        <v>256</v>
      </c>
      <c r="CQ679" s="76" t="str">
        <f>CC10</f>
        <v>04. Czerwony 3009</v>
      </c>
    </row>
    <row r="680" spans="1:95">
      <c r="A680" s="17"/>
      <c r="B680" s="18"/>
      <c r="C680" s="3"/>
      <c r="D680" s="3"/>
      <c r="E680" s="18"/>
      <c r="F680" s="3"/>
      <c r="G680" s="3"/>
      <c r="H680" s="17"/>
      <c r="I680" s="3"/>
      <c r="J680" s="3"/>
      <c r="K680" s="3"/>
      <c r="L680" s="3"/>
      <c r="M680" s="3"/>
      <c r="O680" s="17"/>
      <c r="P680" s="3"/>
      <c r="Q680" s="18"/>
      <c r="R680" s="3"/>
      <c r="S680" s="3"/>
      <c r="T680" s="17"/>
      <c r="U680" s="3"/>
      <c r="V680" s="3"/>
      <c r="W680" s="3"/>
      <c r="X680" s="3"/>
      <c r="Y680" s="26"/>
      <c r="Z680" s="27"/>
      <c r="AA680" s="26"/>
      <c r="AB680" s="28"/>
      <c r="AC680" s="26"/>
      <c r="AD680" s="26"/>
      <c r="AE680" s="27"/>
      <c r="AF680" s="26"/>
      <c r="AG680" s="26"/>
      <c r="AH680" s="26"/>
      <c r="AI680" s="26"/>
      <c r="AL680" s="26"/>
      <c r="AM680" s="26"/>
      <c r="AN680" s="26"/>
      <c r="AO680" s="26"/>
      <c r="AP680" s="26"/>
      <c r="AQ680" s="26"/>
      <c r="BW680" s="130" t="s">
        <v>938</v>
      </c>
      <c r="BX680" s="129" t="s">
        <v>892</v>
      </c>
      <c r="CP680" s="83" t="s">
        <v>256</v>
      </c>
      <c r="CQ680" s="76" t="str">
        <f>CC12</f>
        <v>06. Czarny 9005</v>
      </c>
    </row>
    <row r="681" spans="1:95">
      <c r="A681" s="17"/>
      <c r="B681" s="18"/>
      <c r="C681" s="3"/>
      <c r="D681" s="3"/>
      <c r="E681" s="18"/>
      <c r="F681" s="3"/>
      <c r="G681" s="3"/>
      <c r="H681" s="17"/>
      <c r="I681" s="3"/>
      <c r="J681" s="3"/>
      <c r="K681" s="3"/>
      <c r="L681" s="3"/>
      <c r="M681" s="3"/>
      <c r="O681" s="17"/>
      <c r="P681" s="3"/>
      <c r="Q681" s="18"/>
      <c r="R681" s="3"/>
      <c r="S681" s="3"/>
      <c r="T681" s="17"/>
      <c r="U681" s="3"/>
      <c r="V681" s="3"/>
      <c r="W681" s="3"/>
      <c r="X681" s="3"/>
      <c r="Y681" s="26"/>
      <c r="Z681" s="27"/>
      <c r="AA681" s="26"/>
      <c r="AB681" s="28"/>
      <c r="AC681" s="26"/>
      <c r="AD681" s="26"/>
      <c r="AE681" s="27"/>
      <c r="AF681" s="26"/>
      <c r="AG681" s="26"/>
      <c r="AH681" s="26"/>
      <c r="AI681" s="26"/>
      <c r="AL681" s="26"/>
      <c r="AM681" s="26"/>
      <c r="AN681" s="26"/>
      <c r="AO681" s="26"/>
      <c r="AP681" s="26"/>
      <c r="AQ681" s="26"/>
      <c r="BW681" s="130" t="s">
        <v>938</v>
      </c>
      <c r="BX681" s="129" t="s">
        <v>891</v>
      </c>
      <c r="CP681" s="83" t="s">
        <v>256</v>
      </c>
      <c r="CQ681" s="76" t="str">
        <f>CC13</f>
        <v>07. Ceglasty 8004</v>
      </c>
    </row>
    <row r="682" spans="1:95">
      <c r="A682" s="17"/>
      <c r="B682" s="18"/>
      <c r="C682" s="3"/>
      <c r="D682" s="3"/>
      <c r="E682" s="18"/>
      <c r="F682" s="3"/>
      <c r="G682" s="3"/>
      <c r="H682" s="17"/>
      <c r="I682" s="3"/>
      <c r="J682" s="3"/>
      <c r="K682" s="3"/>
      <c r="L682" s="3"/>
      <c r="M682" s="3"/>
      <c r="O682" s="17"/>
      <c r="P682" s="3"/>
      <c r="Q682" s="18"/>
      <c r="R682" s="3"/>
      <c r="S682" s="3"/>
      <c r="T682" s="17"/>
      <c r="U682" s="3"/>
      <c r="V682" s="3"/>
      <c r="W682" s="3"/>
      <c r="X682" s="3"/>
      <c r="Y682" s="26"/>
      <c r="Z682" s="27"/>
      <c r="AA682" s="26"/>
      <c r="AB682" s="28"/>
      <c r="AC682" s="26"/>
      <c r="AD682" s="26"/>
      <c r="AE682" s="27"/>
      <c r="AF682" s="26"/>
      <c r="AG682" s="26"/>
      <c r="AH682" s="26"/>
      <c r="AI682" s="26"/>
      <c r="AL682" s="26"/>
      <c r="AM682" s="26"/>
      <c r="AN682" s="26"/>
      <c r="AO682" s="26"/>
      <c r="AP682" s="26"/>
      <c r="AQ682" s="26"/>
      <c r="BW682" s="130" t="s">
        <v>938</v>
      </c>
      <c r="BX682" s="129" t="s">
        <v>890</v>
      </c>
      <c r="CP682" s="83" t="s">
        <v>256</v>
      </c>
      <c r="CQ682" s="76" t="str">
        <f>CC14</f>
        <v>08. Antracyt 7021</v>
      </c>
    </row>
    <row r="683" spans="1:95">
      <c r="A683" s="17"/>
      <c r="B683" s="18"/>
      <c r="C683" s="3"/>
      <c r="D683" s="3"/>
      <c r="E683" s="18"/>
      <c r="F683" s="3"/>
      <c r="G683" s="3"/>
      <c r="H683" s="17"/>
      <c r="I683" s="3"/>
      <c r="J683" s="3"/>
      <c r="K683" s="3"/>
      <c r="L683" s="3"/>
      <c r="M683" s="3"/>
      <c r="O683" s="17"/>
      <c r="P683" s="3"/>
      <c r="Q683" s="18"/>
      <c r="R683" s="3"/>
      <c r="S683" s="3"/>
      <c r="T683" s="17"/>
      <c r="U683" s="3"/>
      <c r="V683" s="3"/>
      <c r="W683" s="3"/>
      <c r="X683" s="3"/>
      <c r="Y683" s="26"/>
      <c r="Z683" s="27"/>
      <c r="AA683" s="26"/>
      <c r="AB683" s="28"/>
      <c r="AC683" s="26"/>
      <c r="AD683" s="26"/>
      <c r="AE683" s="27"/>
      <c r="AF683" s="26"/>
      <c r="AG683" s="26"/>
      <c r="AH683" s="26"/>
      <c r="AI683" s="26"/>
      <c r="AL683" s="26"/>
      <c r="AM683" s="26"/>
      <c r="AN683" s="26"/>
      <c r="AO683" s="26"/>
      <c r="AP683" s="26"/>
      <c r="AQ683" s="26"/>
      <c r="BW683" s="130" t="s">
        <v>938</v>
      </c>
      <c r="BX683" s="129" t="s">
        <v>889</v>
      </c>
      <c r="CP683" s="85"/>
      <c r="CQ683" s="71"/>
    </row>
    <row r="684" spans="1:95">
      <c r="A684" s="17"/>
      <c r="B684" s="18"/>
      <c r="C684" s="3"/>
      <c r="D684" s="3"/>
      <c r="E684" s="18"/>
      <c r="F684" s="3"/>
      <c r="G684" s="3"/>
      <c r="H684" s="17"/>
      <c r="I684" s="3"/>
      <c r="J684" s="3"/>
      <c r="K684" s="3"/>
      <c r="L684" s="3"/>
      <c r="M684" s="3"/>
      <c r="O684" s="17"/>
      <c r="P684" s="3"/>
      <c r="Q684" s="18"/>
      <c r="R684" s="3"/>
      <c r="S684" s="3"/>
      <c r="T684" s="17"/>
      <c r="U684" s="3"/>
      <c r="V684" s="3"/>
      <c r="W684" s="3"/>
      <c r="X684" s="3"/>
      <c r="Y684" s="26"/>
      <c r="Z684" s="27"/>
      <c r="AA684" s="26"/>
      <c r="AB684" s="28"/>
      <c r="AC684" s="26"/>
      <c r="AD684" s="26"/>
      <c r="AE684" s="27"/>
      <c r="AF684" s="26"/>
      <c r="AG684" s="26"/>
      <c r="AH684" s="26"/>
      <c r="AI684" s="26"/>
      <c r="AL684" s="26"/>
      <c r="AM684" s="26"/>
      <c r="AN684" s="26"/>
      <c r="AO684" s="26"/>
      <c r="AP684" s="26"/>
      <c r="AQ684" s="26"/>
      <c r="BW684" s="130" t="s">
        <v>938</v>
      </c>
      <c r="BX684" s="129" t="s">
        <v>888</v>
      </c>
      <c r="CP684" s="83" t="s">
        <v>257</v>
      </c>
      <c r="CQ684" s="76" t="str">
        <f>CC8</f>
        <v>02. Brązowy 8017</v>
      </c>
    </row>
    <row r="685" spans="1:95">
      <c r="A685" s="17"/>
      <c r="B685" s="18"/>
      <c r="C685" s="3"/>
      <c r="D685" s="3"/>
      <c r="E685" s="18"/>
      <c r="F685" s="3"/>
      <c r="G685" s="3"/>
      <c r="H685" s="17"/>
      <c r="I685" s="3"/>
      <c r="J685" s="3"/>
      <c r="K685" s="3"/>
      <c r="L685" s="3"/>
      <c r="M685" s="3"/>
      <c r="O685" s="17"/>
      <c r="P685" s="3"/>
      <c r="Q685" s="18"/>
      <c r="R685" s="3"/>
      <c r="S685" s="3"/>
      <c r="T685" s="17"/>
      <c r="U685" s="3"/>
      <c r="V685" s="3"/>
      <c r="W685" s="3"/>
      <c r="X685" s="3"/>
      <c r="Y685" s="26"/>
      <c r="Z685" s="27"/>
      <c r="AA685" s="26"/>
      <c r="AB685" s="28"/>
      <c r="AC685" s="26"/>
      <c r="AD685" s="26"/>
      <c r="AE685" s="27"/>
      <c r="AF685" s="26"/>
      <c r="AG685" s="26"/>
      <c r="AH685" s="26"/>
      <c r="AI685" s="26"/>
      <c r="AL685" s="26"/>
      <c r="AM685" s="26"/>
      <c r="AN685" s="26"/>
      <c r="AO685" s="26"/>
      <c r="AP685" s="26"/>
      <c r="AQ685" s="26"/>
      <c r="BW685" s="130" t="s">
        <v>938</v>
      </c>
      <c r="BX685" s="129" t="s">
        <v>1593</v>
      </c>
      <c r="CP685" s="83" t="s">
        <v>257</v>
      </c>
      <c r="CQ685" s="76" t="str">
        <f>CC10</f>
        <v>04. Czerwony 3009</v>
      </c>
    </row>
    <row r="686" spans="1:95">
      <c r="A686" s="17"/>
      <c r="B686" s="18"/>
      <c r="C686" s="3"/>
      <c r="D686" s="3"/>
      <c r="E686" s="18"/>
      <c r="F686" s="3"/>
      <c r="G686" s="3"/>
      <c r="H686" s="17"/>
      <c r="I686" s="3"/>
      <c r="J686" s="3"/>
      <c r="K686" s="3"/>
      <c r="L686" s="3"/>
      <c r="M686" s="3"/>
      <c r="O686" s="17"/>
      <c r="P686" s="3"/>
      <c r="Q686" s="18"/>
      <c r="R686" s="3"/>
      <c r="S686" s="3"/>
      <c r="T686" s="17"/>
      <c r="U686" s="3"/>
      <c r="V686" s="3"/>
      <c r="W686" s="3"/>
      <c r="X686" s="3"/>
      <c r="Y686" s="26"/>
      <c r="Z686" s="27"/>
      <c r="AA686" s="26"/>
      <c r="AB686" s="28"/>
      <c r="AC686" s="26"/>
      <c r="AD686" s="26"/>
      <c r="AE686" s="27"/>
      <c r="AF686" s="26"/>
      <c r="AG686" s="26"/>
      <c r="AH686" s="26"/>
      <c r="AI686" s="26"/>
      <c r="AL686" s="26"/>
      <c r="AM686" s="26"/>
      <c r="AN686" s="26"/>
      <c r="AO686" s="26"/>
      <c r="AP686" s="26"/>
      <c r="AQ686" s="26"/>
      <c r="BW686" s="130" t="s">
        <v>938</v>
      </c>
      <c r="BX686" s="129" t="s">
        <v>887</v>
      </c>
      <c r="CP686" s="83" t="s">
        <v>257</v>
      </c>
      <c r="CQ686" s="76" t="str">
        <f>CC12</f>
        <v>06. Czarny 9005</v>
      </c>
    </row>
    <row r="687" spans="1:95">
      <c r="A687" s="17"/>
      <c r="B687" s="18"/>
      <c r="C687" s="3"/>
      <c r="D687" s="3"/>
      <c r="E687" s="18"/>
      <c r="F687" s="3"/>
      <c r="G687" s="3"/>
      <c r="H687" s="17"/>
      <c r="I687" s="3"/>
      <c r="J687" s="3"/>
      <c r="K687" s="3"/>
      <c r="L687" s="3"/>
      <c r="M687" s="3"/>
      <c r="O687" s="17"/>
      <c r="P687" s="3"/>
      <c r="Q687" s="18"/>
      <c r="R687" s="3"/>
      <c r="S687" s="3"/>
      <c r="T687" s="17"/>
      <c r="U687" s="3"/>
      <c r="V687" s="3"/>
      <c r="W687" s="3"/>
      <c r="X687" s="3"/>
      <c r="Y687" s="26"/>
      <c r="Z687" s="27"/>
      <c r="AA687" s="26"/>
      <c r="AB687" s="28"/>
      <c r="AC687" s="26"/>
      <c r="AD687" s="26"/>
      <c r="AE687" s="27"/>
      <c r="AF687" s="26"/>
      <c r="AG687" s="26"/>
      <c r="AH687" s="26"/>
      <c r="AI687" s="26"/>
      <c r="AL687" s="26"/>
      <c r="AM687" s="26"/>
      <c r="AN687" s="26"/>
      <c r="AO687" s="26"/>
      <c r="AP687" s="26"/>
      <c r="AQ687" s="26"/>
      <c r="BW687" s="130" t="s">
        <v>938</v>
      </c>
      <c r="BX687" s="129" t="s">
        <v>886</v>
      </c>
      <c r="CP687" s="83" t="s">
        <v>257</v>
      </c>
      <c r="CQ687" s="76" t="str">
        <f>CC13</f>
        <v>07. Ceglasty 8004</v>
      </c>
    </row>
    <row r="688" spans="1:95">
      <c r="A688" s="17"/>
      <c r="B688" s="18"/>
      <c r="C688" s="3"/>
      <c r="D688" s="3"/>
      <c r="E688" s="18"/>
      <c r="F688" s="3"/>
      <c r="G688" s="3"/>
      <c r="H688" s="17"/>
      <c r="I688" s="3"/>
      <c r="J688" s="3"/>
      <c r="K688" s="3"/>
      <c r="L688" s="3"/>
      <c r="M688" s="3"/>
      <c r="O688" s="17"/>
      <c r="P688" s="3"/>
      <c r="Q688" s="18"/>
      <c r="R688" s="3"/>
      <c r="S688" s="3"/>
      <c r="T688" s="17"/>
      <c r="U688" s="3"/>
      <c r="V688" s="3"/>
      <c r="W688" s="3"/>
      <c r="X688" s="3"/>
      <c r="Y688" s="26"/>
      <c r="Z688" s="27"/>
      <c r="AA688" s="26"/>
      <c r="AB688" s="28"/>
      <c r="AC688" s="26"/>
      <c r="AD688" s="26"/>
      <c r="AE688" s="27"/>
      <c r="AF688" s="26"/>
      <c r="AG688" s="26"/>
      <c r="AH688" s="26"/>
      <c r="AI688" s="26"/>
      <c r="AL688" s="26"/>
      <c r="AM688" s="26"/>
      <c r="AN688" s="26"/>
      <c r="AO688" s="26"/>
      <c r="AP688" s="26"/>
      <c r="AQ688" s="26"/>
      <c r="BW688" s="130" t="s">
        <v>938</v>
      </c>
      <c r="BX688" s="129" t="s">
        <v>885</v>
      </c>
      <c r="CP688" s="83" t="s">
        <v>257</v>
      </c>
      <c r="CQ688" s="76" t="str">
        <f>CC14</f>
        <v>08. Antracyt 7021</v>
      </c>
    </row>
    <row r="689" spans="1:95">
      <c r="A689" s="17"/>
      <c r="B689" s="18"/>
      <c r="C689" s="3"/>
      <c r="D689" s="3"/>
      <c r="E689" s="18"/>
      <c r="F689" s="3"/>
      <c r="G689" s="3"/>
      <c r="H689" s="17"/>
      <c r="I689" s="3"/>
      <c r="J689" s="3"/>
      <c r="K689" s="3"/>
      <c r="L689" s="3"/>
      <c r="M689" s="3"/>
      <c r="O689" s="17"/>
      <c r="P689" s="3"/>
      <c r="Q689" s="18"/>
      <c r="R689" s="3"/>
      <c r="S689" s="3"/>
      <c r="T689" s="17"/>
      <c r="U689" s="3"/>
      <c r="V689" s="3"/>
      <c r="W689" s="3"/>
      <c r="X689" s="3"/>
      <c r="Y689" s="26"/>
      <c r="Z689" s="27"/>
      <c r="AA689" s="26"/>
      <c r="AB689" s="28"/>
      <c r="AC689" s="26"/>
      <c r="AD689" s="26"/>
      <c r="AE689" s="27"/>
      <c r="AF689" s="26"/>
      <c r="AG689" s="26"/>
      <c r="AH689" s="26"/>
      <c r="AI689" s="26"/>
      <c r="AL689" s="26"/>
      <c r="AM689" s="26"/>
      <c r="AN689" s="26"/>
      <c r="AO689" s="26"/>
      <c r="AP689" s="26"/>
      <c r="AQ689" s="26"/>
      <c r="BW689" s="130" t="s">
        <v>938</v>
      </c>
      <c r="BX689" s="157" t="s">
        <v>1164</v>
      </c>
      <c r="CP689" s="85"/>
      <c r="CQ689" s="71"/>
    </row>
    <row r="690" spans="1:95">
      <c r="A690" s="17"/>
      <c r="B690" s="18"/>
      <c r="C690" s="3"/>
      <c r="D690" s="3"/>
      <c r="E690" s="18"/>
      <c r="F690" s="3"/>
      <c r="G690" s="3"/>
      <c r="H690" s="17"/>
      <c r="I690" s="3"/>
      <c r="J690" s="3"/>
      <c r="K690" s="3"/>
      <c r="L690" s="3"/>
      <c r="M690" s="3"/>
      <c r="O690" s="17"/>
      <c r="P690" s="3"/>
      <c r="Q690" s="18"/>
      <c r="R690" s="3"/>
      <c r="S690" s="3"/>
      <c r="T690" s="17"/>
      <c r="U690" s="3"/>
      <c r="V690" s="3"/>
      <c r="W690" s="3"/>
      <c r="X690" s="3"/>
      <c r="Y690" s="26"/>
      <c r="Z690" s="27"/>
      <c r="AA690" s="26"/>
      <c r="AB690" s="28"/>
      <c r="AC690" s="26"/>
      <c r="AD690" s="26"/>
      <c r="AE690" s="27"/>
      <c r="AF690" s="26"/>
      <c r="AG690" s="26"/>
      <c r="AH690" s="26"/>
      <c r="AI690" s="26"/>
      <c r="AL690" s="26"/>
      <c r="AM690" s="26"/>
      <c r="AN690" s="26"/>
      <c r="AO690" s="26"/>
      <c r="AP690" s="26"/>
      <c r="AQ690" s="26"/>
      <c r="BW690" s="130" t="s">
        <v>938</v>
      </c>
      <c r="BX690" s="157" t="s">
        <v>1165</v>
      </c>
      <c r="CP690" s="83" t="s">
        <v>258</v>
      </c>
      <c r="CQ690" s="62" t="str">
        <f>CC8</f>
        <v>02. Brązowy 8017</v>
      </c>
    </row>
    <row r="691" spans="1:95">
      <c r="A691" s="17"/>
      <c r="B691" s="18"/>
      <c r="C691" s="3"/>
      <c r="D691" s="3"/>
      <c r="E691" s="18"/>
      <c r="F691" s="3"/>
      <c r="G691" s="3"/>
      <c r="H691" s="17"/>
      <c r="I691" s="3"/>
      <c r="J691" s="3"/>
      <c r="K691" s="3"/>
      <c r="L691" s="3"/>
      <c r="M691" s="3"/>
      <c r="O691" s="17"/>
      <c r="P691" s="3"/>
      <c r="Q691" s="18"/>
      <c r="R691" s="3"/>
      <c r="S691" s="3"/>
      <c r="T691" s="17"/>
      <c r="U691" s="3"/>
      <c r="V691" s="3"/>
      <c r="W691" s="3"/>
      <c r="X691" s="3"/>
      <c r="Y691" s="26"/>
      <c r="Z691" s="27"/>
      <c r="AA691" s="26"/>
      <c r="AB691" s="28"/>
      <c r="AC691" s="26"/>
      <c r="AD691" s="26"/>
      <c r="AE691" s="27"/>
      <c r="AF691" s="26"/>
      <c r="AG691" s="26"/>
      <c r="AH691" s="26"/>
      <c r="AI691" s="26"/>
      <c r="AL691" s="26"/>
      <c r="AM691" s="26"/>
      <c r="AN691" s="26"/>
      <c r="AO691" s="26"/>
      <c r="AP691" s="26"/>
      <c r="AQ691" s="26"/>
      <c r="BW691" s="130" t="s">
        <v>938</v>
      </c>
      <c r="BX691" s="178" t="s">
        <v>1349</v>
      </c>
      <c r="CP691" s="83" t="s">
        <v>258</v>
      </c>
      <c r="CQ691" s="62" t="str">
        <f>CC9</f>
        <v>03. Grafitowy 7024</v>
      </c>
    </row>
    <row r="692" spans="1:95">
      <c r="A692" s="17"/>
      <c r="B692" s="18"/>
      <c r="C692" s="3"/>
      <c r="D692" s="3"/>
      <c r="E692" s="18"/>
      <c r="F692" s="3"/>
      <c r="G692" s="3"/>
      <c r="H692" s="17"/>
      <c r="I692" s="3"/>
      <c r="J692" s="3"/>
      <c r="K692" s="3"/>
      <c r="L692" s="3"/>
      <c r="M692" s="3"/>
      <c r="O692" s="17"/>
      <c r="P692" s="3"/>
      <c r="Q692" s="18"/>
      <c r="R692" s="3"/>
      <c r="S692" s="3"/>
      <c r="T692" s="17"/>
      <c r="U692" s="3"/>
      <c r="V692" s="3"/>
      <c r="W692" s="3"/>
      <c r="X692" s="3"/>
      <c r="Y692" s="26"/>
      <c r="Z692" s="27"/>
      <c r="AA692" s="26"/>
      <c r="AB692" s="28"/>
      <c r="AC692" s="26"/>
      <c r="AD692" s="26"/>
      <c r="AE692" s="27"/>
      <c r="AF692" s="26"/>
      <c r="AG692" s="26"/>
      <c r="AH692" s="26"/>
      <c r="AI692" s="26"/>
      <c r="AL692" s="26"/>
      <c r="AM692" s="26"/>
      <c r="AN692" s="26"/>
      <c r="AO692" s="26"/>
      <c r="AP692" s="26"/>
      <c r="AQ692" s="26"/>
      <c r="BW692" s="130" t="s">
        <v>938</v>
      </c>
      <c r="BX692" s="178" t="s">
        <v>1350</v>
      </c>
      <c r="CP692" s="83" t="s">
        <v>258</v>
      </c>
      <c r="CQ692" s="62" t="str">
        <f>CC10</f>
        <v>04. Czerwony 3009</v>
      </c>
    </row>
    <row r="693" spans="1:95">
      <c r="A693" s="17"/>
      <c r="B693" s="18"/>
      <c r="C693" s="3"/>
      <c r="D693" s="3"/>
      <c r="E693" s="18"/>
      <c r="F693" s="3"/>
      <c r="G693" s="3"/>
      <c r="H693" s="17"/>
      <c r="I693" s="3"/>
      <c r="J693" s="3"/>
      <c r="K693" s="3"/>
      <c r="L693" s="3"/>
      <c r="M693" s="3"/>
      <c r="O693" s="17"/>
      <c r="P693" s="3"/>
      <c r="Q693" s="18"/>
      <c r="R693" s="3"/>
      <c r="S693" s="3"/>
      <c r="T693" s="17"/>
      <c r="U693" s="3"/>
      <c r="V693" s="3"/>
      <c r="W693" s="3"/>
      <c r="X693" s="3"/>
      <c r="Y693" s="26"/>
      <c r="Z693" s="27"/>
      <c r="AA693" s="26"/>
      <c r="AB693" s="28"/>
      <c r="AC693" s="26"/>
      <c r="AD693" s="26"/>
      <c r="AE693" s="27"/>
      <c r="AF693" s="26"/>
      <c r="AG693" s="26"/>
      <c r="AH693" s="26"/>
      <c r="AI693" s="26"/>
      <c r="AL693" s="26"/>
      <c r="AM693" s="26"/>
      <c r="AN693" s="26"/>
      <c r="AO693" s="26"/>
      <c r="AP693" s="26"/>
      <c r="AQ693" s="26"/>
      <c r="BW693" s="143" t="s">
        <v>897</v>
      </c>
      <c r="BX693" s="146" t="s">
        <v>244</v>
      </c>
      <c r="CP693" s="83" t="s">
        <v>258</v>
      </c>
      <c r="CQ693" s="62" t="str">
        <f>CC12</f>
        <v>06. Czarny 9005</v>
      </c>
    </row>
    <row r="694" spans="1:95">
      <c r="A694" s="17"/>
      <c r="B694" s="18"/>
      <c r="C694" s="3"/>
      <c r="D694" s="3"/>
      <c r="E694" s="18"/>
      <c r="F694" s="3"/>
      <c r="G694" s="3"/>
      <c r="H694" s="17"/>
      <c r="I694" s="3"/>
      <c r="J694" s="3"/>
      <c r="K694" s="3"/>
      <c r="L694" s="3"/>
      <c r="M694" s="3"/>
      <c r="O694" s="17"/>
      <c r="P694" s="3"/>
      <c r="Q694" s="18"/>
      <c r="R694" s="3"/>
      <c r="S694" s="3"/>
      <c r="T694" s="17"/>
      <c r="U694" s="3"/>
      <c r="V694" s="3"/>
      <c r="W694" s="3"/>
      <c r="X694" s="3"/>
      <c r="Y694" s="26"/>
      <c r="Z694" s="27"/>
      <c r="AA694" s="26"/>
      <c r="AB694" s="28"/>
      <c r="AC694" s="26"/>
      <c r="AD694" s="26"/>
      <c r="AE694" s="27"/>
      <c r="AF694" s="26"/>
      <c r="AG694" s="26"/>
      <c r="AH694" s="26"/>
      <c r="AI694" s="26"/>
      <c r="AL694" s="26"/>
      <c r="AM694" s="26"/>
      <c r="AN694" s="26"/>
      <c r="AO694" s="26"/>
      <c r="AP694" s="26"/>
      <c r="AQ694" s="26"/>
      <c r="BW694" s="143" t="s">
        <v>897</v>
      </c>
      <c r="BX694" s="146" t="s">
        <v>245</v>
      </c>
      <c r="CP694" s="83" t="s">
        <v>258</v>
      </c>
      <c r="CQ694" s="62" t="str">
        <f>CC13</f>
        <v>07. Ceglasty 8004</v>
      </c>
    </row>
    <row r="695" spans="1:95">
      <c r="A695" s="17"/>
      <c r="B695" s="18"/>
      <c r="C695" s="3"/>
      <c r="D695" s="3"/>
      <c r="E695" s="18"/>
      <c r="F695" s="3"/>
      <c r="G695" s="3"/>
      <c r="H695" s="17"/>
      <c r="I695" s="3"/>
      <c r="J695" s="3"/>
      <c r="K695" s="3"/>
      <c r="L695" s="3"/>
      <c r="M695" s="3"/>
      <c r="O695" s="17"/>
      <c r="P695" s="3"/>
      <c r="Q695" s="18"/>
      <c r="R695" s="3"/>
      <c r="S695" s="3"/>
      <c r="T695" s="17"/>
      <c r="U695" s="3"/>
      <c r="V695" s="3"/>
      <c r="W695" s="3"/>
      <c r="X695" s="3"/>
      <c r="Y695" s="26"/>
      <c r="Z695" s="27"/>
      <c r="AA695" s="26"/>
      <c r="AB695" s="28"/>
      <c r="AC695" s="26"/>
      <c r="AD695" s="26"/>
      <c r="AE695" s="27"/>
      <c r="AF695" s="26"/>
      <c r="AG695" s="26"/>
      <c r="AH695" s="26"/>
      <c r="AI695" s="26"/>
      <c r="AL695" s="26"/>
      <c r="AM695" s="26"/>
      <c r="AN695" s="26"/>
      <c r="AO695" s="26"/>
      <c r="AP695" s="26"/>
      <c r="AQ695" s="26"/>
      <c r="BW695" s="143" t="s">
        <v>897</v>
      </c>
      <c r="BX695" s="146" t="s">
        <v>246</v>
      </c>
      <c r="CP695" s="83" t="s">
        <v>258</v>
      </c>
      <c r="CQ695" s="76" t="str">
        <f>CC14</f>
        <v>08. Antracyt 7021</v>
      </c>
    </row>
    <row r="696" spans="1:95">
      <c r="A696" s="17"/>
      <c r="B696" s="18"/>
      <c r="C696" s="3"/>
      <c r="D696" s="3"/>
      <c r="E696" s="18"/>
      <c r="F696" s="3"/>
      <c r="G696" s="3"/>
      <c r="H696" s="17"/>
      <c r="I696" s="3"/>
      <c r="J696" s="3"/>
      <c r="K696" s="3"/>
      <c r="L696" s="3"/>
      <c r="M696" s="3"/>
      <c r="O696" s="17"/>
      <c r="P696" s="3"/>
      <c r="Q696" s="18"/>
      <c r="R696" s="3"/>
      <c r="S696" s="3"/>
      <c r="T696" s="17"/>
      <c r="U696" s="3"/>
      <c r="V696" s="3"/>
      <c r="W696" s="3"/>
      <c r="X696" s="3"/>
      <c r="Y696" s="26"/>
      <c r="Z696" s="27"/>
      <c r="AA696" s="26"/>
      <c r="AB696" s="28"/>
      <c r="AC696" s="26"/>
      <c r="AD696" s="26"/>
      <c r="AE696" s="27"/>
      <c r="AF696" s="26"/>
      <c r="AG696" s="26"/>
      <c r="AH696" s="26"/>
      <c r="AI696" s="26"/>
      <c r="AL696" s="26"/>
      <c r="AM696" s="26"/>
      <c r="AN696" s="26"/>
      <c r="AO696" s="26"/>
      <c r="AP696" s="26"/>
      <c r="AQ696" s="26"/>
      <c r="BW696" s="143" t="s">
        <v>897</v>
      </c>
      <c r="BX696" s="146" t="s">
        <v>247</v>
      </c>
      <c r="CP696" s="83"/>
      <c r="CQ696" s="62"/>
    </row>
    <row r="697" spans="1:95">
      <c r="A697" s="17"/>
      <c r="B697" s="18"/>
      <c r="C697" s="3"/>
      <c r="D697" s="3"/>
      <c r="E697" s="18"/>
      <c r="F697" s="3"/>
      <c r="G697" s="3"/>
      <c r="H697" s="17"/>
      <c r="I697" s="3"/>
      <c r="J697" s="3"/>
      <c r="K697" s="3"/>
      <c r="L697" s="3"/>
      <c r="M697" s="3"/>
      <c r="O697" s="17"/>
      <c r="P697" s="3"/>
      <c r="Q697" s="18"/>
      <c r="R697" s="3"/>
      <c r="S697" s="3"/>
      <c r="T697" s="17"/>
      <c r="U697" s="3"/>
      <c r="V697" s="3"/>
      <c r="W697" s="3"/>
      <c r="X697" s="3"/>
      <c r="Y697" s="26"/>
      <c r="Z697" s="27"/>
      <c r="AA697" s="26"/>
      <c r="AB697" s="28"/>
      <c r="AC697" s="26"/>
      <c r="AD697" s="26"/>
      <c r="AE697" s="27"/>
      <c r="AF697" s="26"/>
      <c r="AG697" s="26"/>
      <c r="AH697" s="26"/>
      <c r="AI697" s="26"/>
      <c r="AL697" s="26"/>
      <c r="AM697" s="26"/>
      <c r="AN697" s="26"/>
      <c r="AO697" s="26"/>
      <c r="AP697" s="26"/>
      <c r="AQ697" s="26"/>
      <c r="BW697" s="143" t="s">
        <v>897</v>
      </c>
      <c r="BX697" s="146" t="s">
        <v>248</v>
      </c>
      <c r="CP697" s="96" t="s">
        <v>259</v>
      </c>
      <c r="CQ697" s="89" t="str">
        <f>CC8</f>
        <v>02. Brązowy 8017</v>
      </c>
    </row>
    <row r="698" spans="1:95">
      <c r="A698" s="17"/>
      <c r="B698" s="18"/>
      <c r="C698" s="3"/>
      <c r="D698" s="3"/>
      <c r="E698" s="18"/>
      <c r="F698" s="3"/>
      <c r="G698" s="3"/>
      <c r="H698" s="17"/>
      <c r="I698" s="3"/>
      <c r="J698" s="3"/>
      <c r="K698" s="3"/>
      <c r="L698" s="3"/>
      <c r="M698" s="3"/>
      <c r="O698" s="17"/>
      <c r="P698" s="3"/>
      <c r="Q698" s="18"/>
      <c r="R698" s="3"/>
      <c r="S698" s="3"/>
      <c r="T698" s="17"/>
      <c r="U698" s="3"/>
      <c r="V698" s="3"/>
      <c r="W698" s="3"/>
      <c r="X698" s="3"/>
      <c r="Y698" s="26"/>
      <c r="Z698" s="27"/>
      <c r="AA698" s="26"/>
      <c r="AB698" s="28"/>
      <c r="AC698" s="26"/>
      <c r="AD698" s="26"/>
      <c r="AE698" s="27"/>
      <c r="AF698" s="26"/>
      <c r="AG698" s="26"/>
      <c r="AH698" s="26"/>
      <c r="AI698" s="26"/>
      <c r="AL698" s="26"/>
      <c r="AM698" s="26"/>
      <c r="AN698" s="26"/>
      <c r="AO698" s="26"/>
      <c r="AP698" s="26"/>
      <c r="AQ698" s="26"/>
      <c r="BW698" s="143" t="s">
        <v>897</v>
      </c>
      <c r="BX698" s="146" t="s">
        <v>249</v>
      </c>
      <c r="CP698" s="96" t="s">
        <v>259</v>
      </c>
      <c r="CQ698" s="89" t="str">
        <f>CC9</f>
        <v>03. Grafitowy 7024</v>
      </c>
    </row>
    <row r="699" spans="1:95">
      <c r="A699" s="17"/>
      <c r="B699" s="18"/>
      <c r="C699" s="3"/>
      <c r="D699" s="3"/>
      <c r="E699" s="18"/>
      <c r="F699" s="3"/>
      <c r="G699" s="3"/>
      <c r="H699" s="17"/>
      <c r="I699" s="3"/>
      <c r="J699" s="3"/>
      <c r="K699" s="3"/>
      <c r="L699" s="3"/>
      <c r="M699" s="3"/>
      <c r="O699" s="17"/>
      <c r="P699" s="3"/>
      <c r="Q699" s="18"/>
      <c r="R699" s="3"/>
      <c r="S699" s="3"/>
      <c r="T699" s="17"/>
      <c r="U699" s="3"/>
      <c r="V699" s="3"/>
      <c r="W699" s="3"/>
      <c r="X699" s="3"/>
      <c r="Y699" s="26"/>
      <c r="Z699" s="27"/>
      <c r="AA699" s="26"/>
      <c r="AB699" s="28"/>
      <c r="AC699" s="26"/>
      <c r="AD699" s="26"/>
      <c r="AE699" s="27"/>
      <c r="AF699" s="26"/>
      <c r="AG699" s="26"/>
      <c r="AH699" s="26"/>
      <c r="AI699" s="26"/>
      <c r="AL699" s="26"/>
      <c r="AM699" s="26"/>
      <c r="AN699" s="26"/>
      <c r="AO699" s="26"/>
      <c r="AP699" s="26"/>
      <c r="AQ699" s="26"/>
      <c r="BW699" s="143" t="s">
        <v>897</v>
      </c>
      <c r="BX699" s="146" t="s">
        <v>250</v>
      </c>
      <c r="CP699" s="96" t="s">
        <v>259</v>
      </c>
      <c r="CQ699" s="89" t="str">
        <f>CC12</f>
        <v>06. Czarny 9005</v>
      </c>
    </row>
    <row r="700" spans="1:95">
      <c r="A700" s="17"/>
      <c r="B700" s="18"/>
      <c r="C700" s="3"/>
      <c r="D700" s="3"/>
      <c r="E700" s="18"/>
      <c r="F700" s="3"/>
      <c r="G700" s="3"/>
      <c r="H700" s="17"/>
      <c r="I700" s="3"/>
      <c r="J700" s="3"/>
      <c r="K700" s="3"/>
      <c r="L700" s="3"/>
      <c r="M700" s="3"/>
      <c r="O700" s="17"/>
      <c r="P700" s="3"/>
      <c r="Q700" s="18"/>
      <c r="R700" s="3"/>
      <c r="S700" s="3"/>
      <c r="T700" s="17"/>
      <c r="U700" s="3"/>
      <c r="V700" s="3"/>
      <c r="W700" s="3"/>
      <c r="X700" s="3"/>
      <c r="Y700" s="26"/>
      <c r="Z700" s="27"/>
      <c r="AA700" s="26"/>
      <c r="AB700" s="28"/>
      <c r="AC700" s="26"/>
      <c r="AD700" s="26"/>
      <c r="AE700" s="27"/>
      <c r="AF700" s="26"/>
      <c r="AG700" s="26"/>
      <c r="AH700" s="26"/>
      <c r="AI700" s="26"/>
      <c r="AL700" s="26"/>
      <c r="AM700" s="26"/>
      <c r="AN700" s="26"/>
      <c r="AO700" s="26"/>
      <c r="AP700" s="26"/>
      <c r="AQ700" s="26"/>
      <c r="BW700" s="143" t="s">
        <v>897</v>
      </c>
      <c r="BX700" s="146" t="s">
        <v>251</v>
      </c>
      <c r="CP700" s="79" t="s">
        <v>259</v>
      </c>
      <c r="CQ700" s="91" t="str">
        <f>CC13</f>
        <v>07. Ceglasty 8004</v>
      </c>
    </row>
    <row r="701" spans="1:95">
      <c r="A701" s="17"/>
      <c r="B701" s="18"/>
      <c r="C701" s="3"/>
      <c r="D701" s="3"/>
      <c r="E701" s="18"/>
      <c r="F701" s="3"/>
      <c r="G701" s="3"/>
      <c r="H701" s="17"/>
      <c r="I701" s="3"/>
      <c r="J701" s="3"/>
      <c r="K701" s="3"/>
      <c r="L701" s="3"/>
      <c r="M701" s="3"/>
      <c r="O701" s="17"/>
      <c r="P701" s="3"/>
      <c r="Q701" s="18"/>
      <c r="R701" s="3"/>
      <c r="S701" s="3"/>
      <c r="T701" s="17"/>
      <c r="U701" s="3"/>
      <c r="V701" s="3"/>
      <c r="W701" s="3"/>
      <c r="X701" s="3"/>
      <c r="Y701" s="26"/>
      <c r="Z701" s="27"/>
      <c r="AA701" s="26"/>
      <c r="AB701" s="28"/>
      <c r="AC701" s="26"/>
      <c r="AD701" s="26"/>
      <c r="AE701" s="27"/>
      <c r="AF701" s="26"/>
      <c r="AG701" s="26"/>
      <c r="AH701" s="26"/>
      <c r="AI701" s="26"/>
      <c r="AL701" s="26"/>
      <c r="AM701" s="26"/>
      <c r="AN701" s="26"/>
      <c r="AO701" s="26"/>
      <c r="AP701" s="26"/>
      <c r="AQ701" s="26"/>
      <c r="BW701" s="143" t="s">
        <v>897</v>
      </c>
      <c r="BX701" s="147" t="s">
        <v>252</v>
      </c>
      <c r="CP701" s="79" t="s">
        <v>259</v>
      </c>
      <c r="CQ701" s="91" t="str">
        <f>CC14</f>
        <v>08. Antracyt 7021</v>
      </c>
    </row>
    <row r="702" spans="1:95">
      <c r="A702" s="17"/>
      <c r="B702" s="18"/>
      <c r="C702" s="3"/>
      <c r="D702" s="3"/>
      <c r="E702" s="18"/>
      <c r="F702" s="3"/>
      <c r="G702" s="3"/>
      <c r="H702" s="17"/>
      <c r="I702" s="3"/>
      <c r="J702" s="3"/>
      <c r="K702" s="3"/>
      <c r="L702" s="3"/>
      <c r="M702" s="3"/>
      <c r="O702" s="17"/>
      <c r="P702" s="3"/>
      <c r="Q702" s="18"/>
      <c r="R702" s="3"/>
      <c r="S702" s="3"/>
      <c r="T702" s="17"/>
      <c r="U702" s="3"/>
      <c r="V702" s="3"/>
      <c r="W702" s="3"/>
      <c r="X702" s="3"/>
      <c r="Y702" s="26"/>
      <c r="Z702" s="27"/>
      <c r="AA702" s="26"/>
      <c r="AB702" s="28"/>
      <c r="AC702" s="26"/>
      <c r="AD702" s="26"/>
      <c r="AE702" s="27"/>
      <c r="AF702" s="26"/>
      <c r="AG702" s="26"/>
      <c r="AH702" s="26"/>
      <c r="AI702" s="26"/>
      <c r="AL702" s="26"/>
      <c r="AM702" s="26"/>
      <c r="AN702" s="26"/>
      <c r="AO702" s="26"/>
      <c r="AP702" s="26"/>
      <c r="AQ702" s="26"/>
      <c r="BW702" s="143" t="s">
        <v>897</v>
      </c>
      <c r="BX702" s="148" t="s">
        <v>253</v>
      </c>
      <c r="CP702" s="83"/>
      <c r="CQ702" s="76"/>
    </row>
    <row r="703" spans="1:95">
      <c r="A703" s="17"/>
      <c r="B703" s="18"/>
      <c r="C703" s="3"/>
      <c r="D703" s="3"/>
      <c r="E703" s="18"/>
      <c r="F703" s="3"/>
      <c r="G703" s="3"/>
      <c r="H703" s="17"/>
      <c r="I703" s="3"/>
      <c r="J703" s="3"/>
      <c r="K703" s="3"/>
      <c r="L703" s="3"/>
      <c r="M703" s="3"/>
      <c r="O703" s="17"/>
      <c r="P703" s="3"/>
      <c r="Q703" s="18"/>
      <c r="R703" s="3"/>
      <c r="S703" s="3"/>
      <c r="T703" s="17"/>
      <c r="U703" s="3"/>
      <c r="V703" s="3"/>
      <c r="W703" s="3"/>
      <c r="X703" s="3"/>
      <c r="Y703" s="26"/>
      <c r="Z703" s="27"/>
      <c r="AA703" s="26"/>
      <c r="AB703" s="28"/>
      <c r="AC703" s="26"/>
      <c r="AD703" s="26"/>
      <c r="AE703" s="27"/>
      <c r="AF703" s="26"/>
      <c r="AG703" s="26"/>
      <c r="AH703" s="26"/>
      <c r="AI703" s="26"/>
      <c r="AL703" s="26"/>
      <c r="AM703" s="26"/>
      <c r="AN703" s="26"/>
      <c r="AO703" s="26"/>
      <c r="AP703" s="26"/>
      <c r="AQ703" s="26"/>
      <c r="BW703" s="143" t="s">
        <v>897</v>
      </c>
      <c r="BX703" s="148" t="s">
        <v>254</v>
      </c>
      <c r="CP703" s="96" t="s">
        <v>812</v>
      </c>
      <c r="CQ703" s="89" t="str">
        <f>CC9</f>
        <v>03. Grafitowy 7024</v>
      </c>
    </row>
    <row r="704" spans="1:95">
      <c r="A704" s="17"/>
      <c r="B704" s="18"/>
      <c r="C704" s="3"/>
      <c r="D704" s="3"/>
      <c r="E704" s="18"/>
      <c r="F704" s="3"/>
      <c r="G704" s="3"/>
      <c r="H704" s="17"/>
      <c r="I704" s="3"/>
      <c r="J704" s="3"/>
      <c r="K704" s="3"/>
      <c r="L704" s="3"/>
      <c r="M704" s="3"/>
      <c r="O704" s="17"/>
      <c r="P704" s="3"/>
      <c r="Q704" s="18"/>
      <c r="R704" s="3"/>
      <c r="S704" s="3"/>
      <c r="T704" s="17"/>
      <c r="U704" s="3"/>
      <c r="V704" s="3"/>
      <c r="W704" s="3"/>
      <c r="X704" s="3"/>
      <c r="Y704" s="26"/>
      <c r="Z704" s="27"/>
      <c r="AA704" s="26"/>
      <c r="AB704" s="28"/>
      <c r="AC704" s="26"/>
      <c r="AD704" s="26"/>
      <c r="AE704" s="27"/>
      <c r="AF704" s="26"/>
      <c r="AG704" s="26"/>
      <c r="AH704" s="26"/>
      <c r="AI704" s="26"/>
      <c r="AL704" s="26"/>
      <c r="AM704" s="26"/>
      <c r="AN704" s="26"/>
      <c r="AO704" s="26"/>
      <c r="AP704" s="26"/>
      <c r="AQ704" s="26"/>
      <c r="BW704" s="143" t="s">
        <v>897</v>
      </c>
      <c r="BX704" s="148" t="s">
        <v>255</v>
      </c>
      <c r="CP704" s="79" t="s">
        <v>812</v>
      </c>
      <c r="CQ704" s="91" t="str">
        <f>CC12</f>
        <v>06. Czarny 9005</v>
      </c>
    </row>
    <row r="705" spans="1:95">
      <c r="A705" s="17"/>
      <c r="B705" s="18"/>
      <c r="C705" s="3"/>
      <c r="D705" s="3"/>
      <c r="E705" s="18"/>
      <c r="F705" s="3"/>
      <c r="G705" s="3"/>
      <c r="H705" s="17"/>
      <c r="I705" s="3"/>
      <c r="J705" s="3"/>
      <c r="K705" s="3"/>
      <c r="L705" s="3"/>
      <c r="M705" s="3"/>
      <c r="O705" s="17"/>
      <c r="P705" s="3"/>
      <c r="Q705" s="18"/>
      <c r="R705" s="3"/>
      <c r="S705" s="3"/>
      <c r="T705" s="17"/>
      <c r="U705" s="3"/>
      <c r="V705" s="3"/>
      <c r="W705" s="3"/>
      <c r="X705" s="3"/>
      <c r="Y705" s="26"/>
      <c r="Z705" s="27"/>
      <c r="AA705" s="26"/>
      <c r="AB705" s="28"/>
      <c r="AC705" s="26"/>
      <c r="AD705" s="26"/>
      <c r="AE705" s="27"/>
      <c r="AF705" s="26"/>
      <c r="AG705" s="26"/>
      <c r="AH705" s="26"/>
      <c r="AI705" s="26"/>
      <c r="AL705" s="26"/>
      <c r="AM705" s="26"/>
      <c r="AN705" s="26"/>
      <c r="AO705" s="26"/>
      <c r="AP705" s="26"/>
      <c r="AQ705" s="26"/>
      <c r="BW705" s="143" t="s">
        <v>897</v>
      </c>
      <c r="BX705" s="148" t="s">
        <v>256</v>
      </c>
      <c r="CP705" s="79" t="s">
        <v>812</v>
      </c>
      <c r="CQ705" s="91" t="str">
        <f>CC14</f>
        <v>08. Antracyt 7021</v>
      </c>
    </row>
    <row r="706" spans="1:95">
      <c r="A706" s="17"/>
      <c r="B706" s="18"/>
      <c r="C706" s="3"/>
      <c r="D706" s="3"/>
      <c r="E706" s="18"/>
      <c r="F706" s="3"/>
      <c r="G706" s="3"/>
      <c r="H706" s="17"/>
      <c r="I706" s="3"/>
      <c r="J706" s="3"/>
      <c r="K706" s="3"/>
      <c r="L706" s="3"/>
      <c r="M706" s="3"/>
      <c r="O706" s="17"/>
      <c r="P706" s="3"/>
      <c r="Q706" s="18"/>
      <c r="R706" s="3"/>
      <c r="S706" s="3"/>
      <c r="T706" s="17"/>
      <c r="U706" s="3"/>
      <c r="V706" s="3"/>
      <c r="W706" s="3"/>
      <c r="X706" s="3"/>
      <c r="Y706" s="26"/>
      <c r="Z706" s="27"/>
      <c r="AA706" s="26"/>
      <c r="AB706" s="28"/>
      <c r="AC706" s="26"/>
      <c r="AD706" s="26"/>
      <c r="AE706" s="27"/>
      <c r="AF706" s="26"/>
      <c r="AG706" s="26"/>
      <c r="AH706" s="26"/>
      <c r="AI706" s="26"/>
      <c r="AL706" s="26"/>
      <c r="AM706" s="26"/>
      <c r="AN706" s="26"/>
      <c r="AO706" s="26"/>
      <c r="AP706" s="26"/>
      <c r="AQ706" s="26"/>
      <c r="BW706" s="143" t="s">
        <v>897</v>
      </c>
      <c r="BX706" s="148" t="s">
        <v>257</v>
      </c>
      <c r="CP706" s="79"/>
      <c r="CQ706" s="91"/>
    </row>
    <row r="707" spans="1:95">
      <c r="A707" s="17"/>
      <c r="B707" s="18"/>
      <c r="C707" s="3"/>
      <c r="D707" s="3"/>
      <c r="E707" s="18"/>
      <c r="F707" s="3"/>
      <c r="G707" s="3"/>
      <c r="H707" s="17"/>
      <c r="I707" s="3"/>
      <c r="J707" s="3"/>
      <c r="K707" s="3"/>
      <c r="L707" s="3"/>
      <c r="M707" s="3"/>
      <c r="O707" s="17"/>
      <c r="P707" s="3"/>
      <c r="Q707" s="18"/>
      <c r="R707" s="3"/>
      <c r="S707" s="3"/>
      <c r="T707" s="17"/>
      <c r="U707" s="3"/>
      <c r="V707" s="3"/>
      <c r="W707" s="3"/>
      <c r="X707" s="3"/>
      <c r="Y707" s="26"/>
      <c r="Z707" s="27"/>
      <c r="AA707" s="26"/>
      <c r="AB707" s="28"/>
      <c r="AC707" s="26"/>
      <c r="AD707" s="26"/>
      <c r="AE707" s="27"/>
      <c r="AF707" s="26"/>
      <c r="AG707" s="26"/>
      <c r="AH707" s="26"/>
      <c r="AI707" s="26"/>
      <c r="AL707" s="26"/>
      <c r="AM707" s="26"/>
      <c r="AN707" s="26"/>
      <c r="AO707" s="26"/>
      <c r="AP707" s="26"/>
      <c r="AQ707" s="26"/>
      <c r="BW707" s="143" t="s">
        <v>897</v>
      </c>
      <c r="BX707" s="148" t="s">
        <v>258</v>
      </c>
      <c r="CP707" s="96" t="s">
        <v>813</v>
      </c>
      <c r="CQ707" s="89" t="str">
        <f>CC8</f>
        <v>02. Brązowy 8017</v>
      </c>
    </row>
    <row r="708" spans="1:95">
      <c r="A708" s="17"/>
      <c r="B708" s="18"/>
      <c r="C708" s="3"/>
      <c r="D708" s="3"/>
      <c r="E708" s="18"/>
      <c r="F708" s="3"/>
      <c r="G708" s="3"/>
      <c r="H708" s="17"/>
      <c r="I708" s="3"/>
      <c r="J708" s="3"/>
      <c r="K708" s="3"/>
      <c r="L708" s="3"/>
      <c r="M708" s="3"/>
      <c r="O708" s="17"/>
      <c r="P708" s="3"/>
      <c r="Q708" s="18"/>
      <c r="R708" s="3"/>
      <c r="S708" s="3"/>
      <c r="T708" s="17"/>
      <c r="U708" s="3"/>
      <c r="V708" s="3"/>
      <c r="W708" s="3"/>
      <c r="X708" s="3"/>
      <c r="Y708" s="26"/>
      <c r="Z708" s="27"/>
      <c r="AA708" s="26"/>
      <c r="AB708" s="28"/>
      <c r="AC708" s="26"/>
      <c r="AD708" s="26"/>
      <c r="AE708" s="27"/>
      <c r="AF708" s="26"/>
      <c r="AG708" s="26"/>
      <c r="AH708" s="26"/>
      <c r="AI708" s="26"/>
      <c r="AL708" s="26"/>
      <c r="AM708" s="26"/>
      <c r="AN708" s="26"/>
      <c r="AO708" s="26"/>
      <c r="AP708" s="26"/>
      <c r="AQ708" s="26"/>
      <c r="BW708" s="143" t="s">
        <v>897</v>
      </c>
      <c r="BX708" s="148" t="s">
        <v>259</v>
      </c>
      <c r="CP708" s="79" t="s">
        <v>813</v>
      </c>
      <c r="CQ708" s="91" t="str">
        <f>CC12</f>
        <v>06. Czarny 9005</v>
      </c>
    </row>
    <row r="709" spans="1:95">
      <c r="A709" s="17"/>
      <c r="B709" s="18"/>
      <c r="C709" s="3"/>
      <c r="D709" s="3"/>
      <c r="E709" s="18"/>
      <c r="F709" s="3"/>
      <c r="G709" s="3"/>
      <c r="H709" s="17"/>
      <c r="I709" s="3"/>
      <c r="J709" s="3"/>
      <c r="K709" s="3"/>
      <c r="L709" s="3"/>
      <c r="M709" s="3"/>
      <c r="O709" s="17"/>
      <c r="P709" s="3"/>
      <c r="Q709" s="18"/>
      <c r="R709" s="3"/>
      <c r="S709" s="3"/>
      <c r="T709" s="17"/>
      <c r="U709" s="3"/>
      <c r="V709" s="3"/>
      <c r="W709" s="3"/>
      <c r="X709" s="3"/>
      <c r="Y709" s="26"/>
      <c r="Z709" s="27"/>
      <c r="AA709" s="26"/>
      <c r="AB709" s="28"/>
      <c r="AC709" s="26"/>
      <c r="AD709" s="26"/>
      <c r="AE709" s="27"/>
      <c r="AF709" s="26"/>
      <c r="AG709" s="26"/>
      <c r="AH709" s="26"/>
      <c r="AI709" s="26"/>
      <c r="AL709" s="26"/>
      <c r="AM709" s="26"/>
      <c r="AN709" s="26"/>
      <c r="AO709" s="26"/>
      <c r="AP709" s="26"/>
      <c r="AQ709" s="26"/>
      <c r="BW709" s="143" t="s">
        <v>897</v>
      </c>
      <c r="BX709" s="146" t="s">
        <v>772</v>
      </c>
      <c r="CP709" s="79" t="s">
        <v>813</v>
      </c>
      <c r="CQ709" s="91" t="str">
        <f>CC13</f>
        <v>07. Ceglasty 8004</v>
      </c>
    </row>
    <row r="710" spans="1:95">
      <c r="A710" s="17"/>
      <c r="B710" s="18"/>
      <c r="C710" s="3"/>
      <c r="D710" s="3"/>
      <c r="E710" s="18"/>
      <c r="F710" s="3"/>
      <c r="G710" s="3"/>
      <c r="H710" s="17"/>
      <c r="I710" s="3"/>
      <c r="J710" s="3"/>
      <c r="K710" s="3"/>
      <c r="L710" s="3"/>
      <c r="M710" s="3"/>
      <c r="O710" s="17"/>
      <c r="P710" s="3"/>
      <c r="Q710" s="18"/>
      <c r="R710" s="3"/>
      <c r="S710" s="3"/>
      <c r="T710" s="17"/>
      <c r="U710" s="3"/>
      <c r="V710" s="3"/>
      <c r="W710" s="3"/>
      <c r="X710" s="3"/>
      <c r="Y710" s="26"/>
      <c r="Z710" s="27"/>
      <c r="AA710" s="26"/>
      <c r="AB710" s="28"/>
      <c r="AC710" s="26"/>
      <c r="AD710" s="26"/>
      <c r="AE710" s="27"/>
      <c r="AF710" s="26"/>
      <c r="AG710" s="26"/>
      <c r="AH710" s="26"/>
      <c r="AI710" s="26"/>
      <c r="AL710" s="26"/>
      <c r="AM710" s="26"/>
      <c r="AN710" s="26"/>
      <c r="AO710" s="26"/>
      <c r="AP710" s="26"/>
      <c r="AQ710" s="26"/>
      <c r="BW710" s="143" t="s">
        <v>897</v>
      </c>
      <c r="BX710" s="146" t="s">
        <v>773</v>
      </c>
      <c r="CP710" s="83" t="s">
        <v>813</v>
      </c>
      <c r="CQ710" s="76" t="str">
        <f>CC14</f>
        <v>08. Antracyt 7021</v>
      </c>
    </row>
    <row r="711" spans="1:95">
      <c r="A711" s="17"/>
      <c r="B711" s="18"/>
      <c r="C711" s="3"/>
      <c r="D711" s="3"/>
      <c r="E711" s="18"/>
      <c r="F711" s="3"/>
      <c r="G711" s="3"/>
      <c r="H711" s="17"/>
      <c r="I711" s="3"/>
      <c r="J711" s="3"/>
      <c r="K711" s="3"/>
      <c r="L711" s="3"/>
      <c r="M711" s="3"/>
      <c r="O711" s="17"/>
      <c r="P711" s="3"/>
      <c r="Q711" s="18"/>
      <c r="R711" s="3"/>
      <c r="S711" s="3"/>
      <c r="T711" s="17"/>
      <c r="U711" s="3"/>
      <c r="V711" s="3"/>
      <c r="W711" s="3"/>
      <c r="X711" s="3"/>
      <c r="Y711" s="26"/>
      <c r="Z711" s="27"/>
      <c r="AA711" s="26"/>
      <c r="AB711" s="28"/>
      <c r="AC711" s="26"/>
      <c r="AD711" s="26"/>
      <c r="AE711" s="27"/>
      <c r="AF711" s="26"/>
      <c r="AG711" s="26"/>
      <c r="AH711" s="26"/>
      <c r="AI711" s="26"/>
      <c r="AL711" s="26"/>
      <c r="AM711" s="26"/>
      <c r="AN711" s="26"/>
      <c r="AO711" s="26"/>
      <c r="AP711" s="26"/>
      <c r="AQ711" s="26"/>
      <c r="BW711" s="143" t="s">
        <v>897</v>
      </c>
      <c r="BX711" s="146" t="s">
        <v>774</v>
      </c>
      <c r="CP711" s="77"/>
      <c r="CQ711" s="92"/>
    </row>
    <row r="712" spans="1:95">
      <c r="A712" s="17"/>
      <c r="B712" s="18"/>
      <c r="C712" s="3"/>
      <c r="D712" s="3"/>
      <c r="E712" s="18"/>
      <c r="F712" s="3"/>
      <c r="G712" s="3"/>
      <c r="H712" s="17"/>
      <c r="I712" s="3"/>
      <c r="J712" s="3"/>
      <c r="K712" s="3"/>
      <c r="L712" s="3"/>
      <c r="M712" s="3"/>
      <c r="O712" s="17"/>
      <c r="P712" s="3"/>
      <c r="Q712" s="18"/>
      <c r="R712" s="3"/>
      <c r="S712" s="3"/>
      <c r="T712" s="17"/>
      <c r="U712" s="3"/>
      <c r="V712" s="3"/>
      <c r="W712" s="3"/>
      <c r="X712" s="3"/>
      <c r="Y712" s="26"/>
      <c r="Z712" s="27"/>
      <c r="AA712" s="26"/>
      <c r="AB712" s="28"/>
      <c r="AC712" s="26"/>
      <c r="AD712" s="26"/>
      <c r="AE712" s="27"/>
      <c r="AF712" s="26"/>
      <c r="AG712" s="26"/>
      <c r="AH712" s="26"/>
      <c r="AI712" s="26"/>
      <c r="AL712" s="26"/>
      <c r="AM712" s="26"/>
      <c r="AN712" s="26"/>
      <c r="AO712" s="26"/>
      <c r="AP712" s="26"/>
      <c r="AQ712" s="26"/>
      <c r="BW712" s="143" t="s">
        <v>897</v>
      </c>
      <c r="BX712" s="146" t="s">
        <v>775</v>
      </c>
      <c r="CP712" s="79" t="s">
        <v>1005</v>
      </c>
      <c r="CQ712" s="76" t="str">
        <f>CC9</f>
        <v>03. Grafitowy 7024</v>
      </c>
    </row>
    <row r="713" spans="1:95">
      <c r="A713" s="17"/>
      <c r="B713" s="18"/>
      <c r="C713" s="3"/>
      <c r="D713" s="3"/>
      <c r="E713" s="18"/>
      <c r="F713" s="3"/>
      <c r="G713" s="3"/>
      <c r="H713" s="17"/>
      <c r="I713" s="3"/>
      <c r="J713" s="3"/>
      <c r="K713" s="3"/>
      <c r="L713" s="3"/>
      <c r="M713" s="3"/>
      <c r="O713" s="17"/>
      <c r="P713" s="3"/>
      <c r="Q713" s="18"/>
      <c r="R713" s="3"/>
      <c r="S713" s="3"/>
      <c r="T713" s="17"/>
      <c r="U713" s="3"/>
      <c r="V713" s="3"/>
      <c r="W713" s="3"/>
      <c r="X713" s="3"/>
      <c r="Y713" s="26"/>
      <c r="Z713" s="27"/>
      <c r="AA713" s="26"/>
      <c r="AB713" s="28"/>
      <c r="AC713" s="26"/>
      <c r="AD713" s="26"/>
      <c r="AE713" s="27"/>
      <c r="AF713" s="26"/>
      <c r="AG713" s="26"/>
      <c r="AH713" s="26"/>
      <c r="AI713" s="26"/>
      <c r="AL713" s="26"/>
      <c r="AM713" s="26"/>
      <c r="AN713" s="26"/>
      <c r="AO713" s="26"/>
      <c r="AP713" s="26"/>
      <c r="AQ713" s="26"/>
      <c r="BW713" s="143" t="s">
        <v>897</v>
      </c>
      <c r="BX713" s="146" t="s">
        <v>812</v>
      </c>
      <c r="CP713" s="83" t="s">
        <v>1005</v>
      </c>
      <c r="CQ713" s="76" t="str">
        <f>CC10</f>
        <v>04. Czerwony 3009</v>
      </c>
    </row>
    <row r="714" spans="1:95">
      <c r="A714" s="17"/>
      <c r="B714" s="18"/>
      <c r="C714" s="3"/>
      <c r="D714" s="3"/>
      <c r="E714" s="18"/>
      <c r="F714" s="3"/>
      <c r="G714" s="3"/>
      <c r="H714" s="17"/>
      <c r="I714" s="3"/>
      <c r="J714" s="3"/>
      <c r="K714" s="3"/>
      <c r="L714" s="3"/>
      <c r="M714" s="3"/>
      <c r="O714" s="17"/>
      <c r="P714" s="3"/>
      <c r="Q714" s="18"/>
      <c r="R714" s="3"/>
      <c r="S714" s="3"/>
      <c r="T714" s="17"/>
      <c r="U714" s="3"/>
      <c r="V714" s="3"/>
      <c r="W714" s="3"/>
      <c r="X714" s="3"/>
      <c r="Y714" s="26"/>
      <c r="Z714" s="27"/>
      <c r="AA714" s="26"/>
      <c r="AB714" s="28"/>
      <c r="AC714" s="26"/>
      <c r="AD714" s="26"/>
      <c r="AE714" s="27"/>
      <c r="AF714" s="26"/>
      <c r="AG714" s="26"/>
      <c r="AH714" s="26"/>
      <c r="AI714" s="26"/>
      <c r="AL714" s="26"/>
      <c r="AM714" s="26"/>
      <c r="AN714" s="26"/>
      <c r="AO714" s="26"/>
      <c r="AP714" s="26"/>
      <c r="AQ714" s="26"/>
      <c r="BW714" s="144" t="s">
        <v>897</v>
      </c>
      <c r="BX714" s="146" t="s">
        <v>813</v>
      </c>
      <c r="CP714" s="83" t="s">
        <v>1005</v>
      </c>
      <c r="CQ714" s="76" t="str">
        <f>CC12</f>
        <v>06. Czarny 9005</v>
      </c>
    </row>
    <row r="715" spans="1:95">
      <c r="A715" s="17"/>
      <c r="B715" s="18"/>
      <c r="C715" s="3"/>
      <c r="D715" s="3"/>
      <c r="E715" s="18"/>
      <c r="F715" s="3"/>
      <c r="G715" s="3"/>
      <c r="H715" s="17"/>
      <c r="I715" s="3"/>
      <c r="J715" s="3"/>
      <c r="K715" s="3"/>
      <c r="L715" s="3"/>
      <c r="M715" s="3"/>
      <c r="O715" s="17"/>
      <c r="P715" s="3"/>
      <c r="Q715" s="18"/>
      <c r="R715" s="3"/>
      <c r="S715" s="3"/>
      <c r="T715" s="17"/>
      <c r="U715" s="3"/>
      <c r="V715" s="3"/>
      <c r="W715" s="3"/>
      <c r="X715" s="3"/>
      <c r="Y715" s="26"/>
      <c r="Z715" s="27"/>
      <c r="AA715" s="26"/>
      <c r="AB715" s="28"/>
      <c r="AC715" s="26"/>
      <c r="AD715" s="26"/>
      <c r="AE715" s="27"/>
      <c r="AF715" s="26"/>
      <c r="AG715" s="26"/>
      <c r="AH715" s="26"/>
      <c r="AI715" s="26"/>
      <c r="AL715" s="26"/>
      <c r="AM715" s="26"/>
      <c r="AN715" s="26"/>
      <c r="AO715" s="26"/>
      <c r="AP715" s="26"/>
      <c r="AQ715" s="26"/>
      <c r="BW715" s="143" t="s">
        <v>897</v>
      </c>
      <c r="BX715" s="146" t="s">
        <v>1005</v>
      </c>
      <c r="CP715" s="83" t="s">
        <v>1005</v>
      </c>
      <c r="CQ715" s="76" t="str">
        <f>CC13</f>
        <v>07. Ceglasty 8004</v>
      </c>
    </row>
    <row r="716" spans="1:95">
      <c r="A716" s="17"/>
      <c r="B716" s="18"/>
      <c r="C716" s="3"/>
      <c r="D716" s="3"/>
      <c r="E716" s="18"/>
      <c r="F716" s="3"/>
      <c r="G716" s="3"/>
      <c r="H716" s="17"/>
      <c r="I716" s="3"/>
      <c r="J716" s="3"/>
      <c r="K716" s="3"/>
      <c r="L716" s="3"/>
      <c r="M716" s="3"/>
      <c r="O716" s="17"/>
      <c r="P716" s="3"/>
      <c r="Q716" s="18"/>
      <c r="R716" s="3"/>
      <c r="S716" s="3"/>
      <c r="T716" s="17"/>
      <c r="U716" s="3"/>
      <c r="V716" s="3"/>
      <c r="W716" s="3"/>
      <c r="X716" s="3"/>
      <c r="Y716" s="26"/>
      <c r="Z716" s="27"/>
      <c r="AA716" s="26"/>
      <c r="AB716" s="28"/>
      <c r="AC716" s="26"/>
      <c r="AD716" s="26"/>
      <c r="AE716" s="27"/>
      <c r="AF716" s="26"/>
      <c r="AG716" s="26"/>
      <c r="AH716" s="26"/>
      <c r="AI716" s="26"/>
      <c r="AL716" s="26"/>
      <c r="AM716" s="26"/>
      <c r="AN716" s="26"/>
      <c r="AO716" s="26"/>
      <c r="AP716" s="26"/>
      <c r="AQ716" s="26"/>
      <c r="BW716" s="143" t="s">
        <v>897</v>
      </c>
      <c r="BX716" s="146" t="s">
        <v>1006</v>
      </c>
      <c r="CP716" s="83" t="s">
        <v>1005</v>
      </c>
      <c r="CQ716" s="76" t="str">
        <f>CC14</f>
        <v>08. Antracyt 7021</v>
      </c>
    </row>
    <row r="717" spans="1:95">
      <c r="A717" s="17"/>
      <c r="B717" s="18"/>
      <c r="C717" s="3"/>
      <c r="D717" s="3"/>
      <c r="E717" s="18"/>
      <c r="F717" s="3"/>
      <c r="G717" s="3"/>
      <c r="H717" s="17"/>
      <c r="I717" s="3"/>
      <c r="J717" s="3"/>
      <c r="K717" s="3"/>
      <c r="L717" s="3"/>
      <c r="M717" s="3"/>
      <c r="O717" s="17"/>
      <c r="P717" s="3"/>
      <c r="Q717" s="18"/>
      <c r="R717" s="3"/>
      <c r="S717" s="3"/>
      <c r="T717" s="17"/>
      <c r="U717" s="3"/>
      <c r="V717" s="3"/>
      <c r="W717" s="3"/>
      <c r="X717" s="3"/>
      <c r="Y717" s="26"/>
      <c r="Z717" s="27"/>
      <c r="AA717" s="26"/>
      <c r="AB717" s="28"/>
      <c r="AC717" s="26"/>
      <c r="AD717" s="26"/>
      <c r="AE717" s="27"/>
      <c r="AF717" s="26"/>
      <c r="AG717" s="26"/>
      <c r="AH717" s="26"/>
      <c r="AI717" s="26"/>
      <c r="AL717" s="26"/>
      <c r="AM717" s="26"/>
      <c r="AN717" s="26"/>
      <c r="AO717" s="26"/>
      <c r="AP717" s="26"/>
      <c r="AQ717" s="26"/>
      <c r="BW717" s="143" t="s">
        <v>897</v>
      </c>
      <c r="BX717" s="146" t="s">
        <v>1857</v>
      </c>
      <c r="CP717" s="85"/>
      <c r="CQ717" s="71"/>
    </row>
    <row r="718" spans="1:95">
      <c r="A718" s="17"/>
      <c r="B718" s="18"/>
      <c r="C718" s="3"/>
      <c r="D718" s="3"/>
      <c r="E718" s="18"/>
      <c r="F718" s="3"/>
      <c r="G718" s="3"/>
      <c r="H718" s="17"/>
      <c r="I718" s="3"/>
      <c r="J718" s="3"/>
      <c r="K718" s="3"/>
      <c r="L718" s="3"/>
      <c r="M718" s="3"/>
      <c r="O718" s="17"/>
      <c r="P718" s="3"/>
      <c r="Q718" s="18"/>
      <c r="R718" s="3"/>
      <c r="S718" s="3"/>
      <c r="T718" s="17"/>
      <c r="U718" s="3"/>
      <c r="V718" s="3"/>
      <c r="W718" s="3"/>
      <c r="X718" s="3"/>
      <c r="Y718" s="26"/>
      <c r="Z718" s="27"/>
      <c r="AA718" s="26"/>
      <c r="AB718" s="28"/>
      <c r="AC718" s="26"/>
      <c r="AD718" s="26"/>
      <c r="AE718" s="27"/>
      <c r="AF718" s="26"/>
      <c r="AG718" s="26"/>
      <c r="AH718" s="26"/>
      <c r="AI718" s="26"/>
      <c r="AL718" s="26"/>
      <c r="AM718" s="26"/>
      <c r="AN718" s="26"/>
      <c r="AO718" s="26"/>
      <c r="AP718" s="26"/>
      <c r="AQ718" s="26"/>
      <c r="BW718" s="143" t="s">
        <v>897</v>
      </c>
      <c r="BX718" s="146" t="s">
        <v>1858</v>
      </c>
      <c r="CP718" s="83" t="s">
        <v>1006</v>
      </c>
      <c r="CQ718" s="76" t="str">
        <f>CC9</f>
        <v>03. Grafitowy 7024</v>
      </c>
    </row>
    <row r="719" spans="1:95">
      <c r="A719" s="17"/>
      <c r="B719" s="18"/>
      <c r="C719" s="3"/>
      <c r="D719" s="3"/>
      <c r="E719" s="18"/>
      <c r="F719" s="3"/>
      <c r="G719" s="3"/>
      <c r="H719" s="17"/>
      <c r="I719" s="3"/>
      <c r="J719" s="3"/>
      <c r="K719" s="3"/>
      <c r="L719" s="3"/>
      <c r="M719" s="3"/>
      <c r="O719" s="17"/>
      <c r="P719" s="3"/>
      <c r="Q719" s="18"/>
      <c r="R719" s="3"/>
      <c r="S719" s="3"/>
      <c r="T719" s="17"/>
      <c r="U719" s="3"/>
      <c r="V719" s="3"/>
      <c r="W719" s="3"/>
      <c r="X719" s="3"/>
      <c r="Y719" s="26"/>
      <c r="Z719" s="27"/>
      <c r="AA719" s="26"/>
      <c r="AB719" s="28"/>
      <c r="AC719" s="26"/>
      <c r="AD719" s="26"/>
      <c r="AE719" s="27"/>
      <c r="AF719" s="26"/>
      <c r="AG719" s="26"/>
      <c r="AH719" s="26"/>
      <c r="AI719" s="26"/>
      <c r="AL719" s="26"/>
      <c r="AM719" s="26"/>
      <c r="AN719" s="26"/>
      <c r="AO719" s="26"/>
      <c r="AP719" s="26"/>
      <c r="AQ719" s="26"/>
      <c r="BW719" s="143" t="s">
        <v>898</v>
      </c>
      <c r="BX719" s="149" t="s">
        <v>244</v>
      </c>
      <c r="CP719" s="83" t="s">
        <v>1006</v>
      </c>
      <c r="CQ719" s="76" t="str">
        <f>CC12</f>
        <v>06. Czarny 9005</v>
      </c>
    </row>
    <row r="720" spans="1:95">
      <c r="A720" s="17"/>
      <c r="B720" s="18"/>
      <c r="C720" s="3"/>
      <c r="D720" s="3"/>
      <c r="E720" s="18"/>
      <c r="F720" s="3"/>
      <c r="G720" s="3"/>
      <c r="H720" s="17"/>
      <c r="I720" s="3"/>
      <c r="J720" s="3"/>
      <c r="K720" s="3"/>
      <c r="L720" s="3"/>
      <c r="M720" s="3"/>
      <c r="O720" s="17"/>
      <c r="P720" s="3"/>
      <c r="Q720" s="18"/>
      <c r="R720" s="3"/>
      <c r="S720" s="3"/>
      <c r="T720" s="17"/>
      <c r="U720" s="3"/>
      <c r="V720" s="3"/>
      <c r="W720" s="3"/>
      <c r="X720" s="3"/>
      <c r="Y720" s="26"/>
      <c r="Z720" s="27"/>
      <c r="AA720" s="26"/>
      <c r="AB720" s="28"/>
      <c r="AC720" s="26"/>
      <c r="AD720" s="26"/>
      <c r="AE720" s="27"/>
      <c r="AF720" s="26"/>
      <c r="AG720" s="26"/>
      <c r="AH720" s="26"/>
      <c r="AI720" s="26"/>
      <c r="AL720" s="26"/>
      <c r="AM720" s="26"/>
      <c r="AN720" s="26"/>
      <c r="AO720" s="26"/>
      <c r="AP720" s="26"/>
      <c r="AQ720" s="26"/>
      <c r="BW720" s="143" t="s">
        <v>898</v>
      </c>
      <c r="BX720" s="146" t="s">
        <v>245</v>
      </c>
      <c r="CP720" s="83" t="s">
        <v>1006</v>
      </c>
      <c r="CQ720" s="76" t="str">
        <f>CC13</f>
        <v>07. Ceglasty 8004</v>
      </c>
    </row>
    <row r="721" spans="1:95">
      <c r="A721" s="17"/>
      <c r="B721" s="18"/>
      <c r="C721" s="3"/>
      <c r="D721" s="3"/>
      <c r="E721" s="18"/>
      <c r="F721" s="3"/>
      <c r="G721" s="3"/>
      <c r="H721" s="17"/>
      <c r="I721" s="3"/>
      <c r="J721" s="3"/>
      <c r="K721" s="3"/>
      <c r="L721" s="3"/>
      <c r="M721" s="3"/>
      <c r="O721" s="17"/>
      <c r="P721" s="3"/>
      <c r="Q721" s="18"/>
      <c r="R721" s="3"/>
      <c r="S721" s="3"/>
      <c r="T721" s="17"/>
      <c r="U721" s="3"/>
      <c r="V721" s="3"/>
      <c r="W721" s="3"/>
      <c r="X721" s="3"/>
      <c r="Y721" s="26"/>
      <c r="Z721" s="27"/>
      <c r="AA721" s="26"/>
      <c r="AB721" s="28"/>
      <c r="AC721" s="26"/>
      <c r="AD721" s="26"/>
      <c r="AE721" s="27"/>
      <c r="AF721" s="26"/>
      <c r="AG721" s="26"/>
      <c r="AH721" s="26"/>
      <c r="AI721" s="26"/>
      <c r="AL721" s="26"/>
      <c r="AM721" s="26"/>
      <c r="AN721" s="26"/>
      <c r="AO721" s="26"/>
      <c r="AP721" s="26"/>
      <c r="AQ721" s="26"/>
      <c r="BW721" s="143" t="s">
        <v>898</v>
      </c>
      <c r="BX721" s="146" t="s">
        <v>246</v>
      </c>
      <c r="CP721" s="83" t="s">
        <v>1006</v>
      </c>
      <c r="CQ721" s="76" t="str">
        <f>CC14</f>
        <v>08. Antracyt 7021</v>
      </c>
    </row>
    <row r="722" spans="1:95">
      <c r="A722" s="17"/>
      <c r="B722" s="18"/>
      <c r="C722" s="3"/>
      <c r="D722" s="3"/>
      <c r="E722" s="18"/>
      <c r="F722" s="3"/>
      <c r="G722" s="3"/>
      <c r="H722" s="17"/>
      <c r="I722" s="3"/>
      <c r="J722" s="3"/>
      <c r="K722" s="3"/>
      <c r="L722" s="3"/>
      <c r="M722" s="3"/>
      <c r="O722" s="17"/>
      <c r="P722" s="3"/>
      <c r="Q722" s="18"/>
      <c r="R722" s="3"/>
      <c r="S722" s="3"/>
      <c r="T722" s="17"/>
      <c r="U722" s="3"/>
      <c r="V722" s="3"/>
      <c r="W722" s="3"/>
      <c r="X722" s="3"/>
      <c r="Y722" s="26"/>
      <c r="Z722" s="27"/>
      <c r="AA722" s="26"/>
      <c r="AB722" s="28"/>
      <c r="AC722" s="26"/>
      <c r="AD722" s="26"/>
      <c r="AE722" s="27"/>
      <c r="AF722" s="26"/>
      <c r="AG722" s="26"/>
      <c r="AH722" s="26"/>
      <c r="AI722" s="26"/>
      <c r="AL722" s="26"/>
      <c r="AM722" s="26"/>
      <c r="AN722" s="26"/>
      <c r="AO722" s="26"/>
      <c r="AP722" s="26"/>
      <c r="AQ722" s="26"/>
      <c r="BW722" s="143" t="s">
        <v>898</v>
      </c>
      <c r="BX722" s="146" t="s">
        <v>247</v>
      </c>
      <c r="CP722" s="85"/>
      <c r="CQ722" s="71"/>
    </row>
    <row r="723" spans="1:95">
      <c r="A723" s="17"/>
      <c r="B723" s="18"/>
      <c r="C723" s="3"/>
      <c r="D723" s="3"/>
      <c r="E723" s="18"/>
      <c r="F723" s="3"/>
      <c r="G723" s="3"/>
      <c r="H723" s="17"/>
      <c r="I723" s="3"/>
      <c r="J723" s="3"/>
      <c r="K723" s="3"/>
      <c r="L723" s="3"/>
      <c r="M723" s="3"/>
      <c r="O723" s="17"/>
      <c r="P723" s="3"/>
      <c r="Q723" s="18"/>
      <c r="R723" s="3"/>
      <c r="S723" s="3"/>
      <c r="T723" s="17"/>
      <c r="U723" s="3"/>
      <c r="V723" s="3"/>
      <c r="W723" s="3"/>
      <c r="X723" s="3"/>
      <c r="Y723" s="26"/>
      <c r="Z723" s="27"/>
      <c r="AA723" s="26"/>
      <c r="AB723" s="28"/>
      <c r="AC723" s="26"/>
      <c r="AD723" s="26"/>
      <c r="AE723" s="27"/>
      <c r="AF723" s="26"/>
      <c r="AG723" s="26"/>
      <c r="AH723" s="26"/>
      <c r="AI723" s="26"/>
      <c r="AL723" s="26"/>
      <c r="AM723" s="26"/>
      <c r="AN723" s="26"/>
      <c r="AO723" s="26"/>
      <c r="AP723" s="26"/>
      <c r="AQ723" s="26"/>
      <c r="BW723" s="143" t="s">
        <v>898</v>
      </c>
      <c r="BX723" s="146" t="s">
        <v>248</v>
      </c>
      <c r="CP723" s="83" t="s">
        <v>1857</v>
      </c>
      <c r="CQ723" s="76" t="s">
        <v>798</v>
      </c>
    </row>
    <row r="724" spans="1:95">
      <c r="A724" s="17"/>
      <c r="B724" s="18"/>
      <c r="C724" s="3"/>
      <c r="D724" s="3"/>
      <c r="E724" s="18"/>
      <c r="F724" s="3"/>
      <c r="G724" s="3"/>
      <c r="H724" s="17"/>
      <c r="I724" s="3"/>
      <c r="J724" s="3"/>
      <c r="K724" s="3"/>
      <c r="L724" s="3"/>
      <c r="M724" s="3"/>
      <c r="O724" s="17"/>
      <c r="P724" s="3"/>
      <c r="Q724" s="18"/>
      <c r="R724" s="3"/>
      <c r="S724" s="3"/>
      <c r="T724" s="17"/>
      <c r="U724" s="3"/>
      <c r="V724" s="3"/>
      <c r="W724" s="3"/>
      <c r="X724" s="3"/>
      <c r="Y724" s="26"/>
      <c r="Z724" s="27"/>
      <c r="AA724" s="26"/>
      <c r="AB724" s="28"/>
      <c r="AC724" s="26"/>
      <c r="AD724" s="26"/>
      <c r="AE724" s="27"/>
      <c r="AF724" s="26"/>
      <c r="AG724" s="26"/>
      <c r="AH724" s="26"/>
      <c r="AI724" s="26"/>
      <c r="AL724" s="26"/>
      <c r="AM724" s="26"/>
      <c r="AN724" s="26"/>
      <c r="AO724" s="26"/>
      <c r="AP724" s="26"/>
      <c r="AQ724" s="26"/>
      <c r="BW724" s="143" t="s">
        <v>898</v>
      </c>
      <c r="BX724" s="146" t="s">
        <v>249</v>
      </c>
      <c r="CP724" s="83" t="s">
        <v>1857</v>
      </c>
      <c r="CQ724" s="76" t="s">
        <v>801</v>
      </c>
    </row>
    <row r="725" spans="1:95">
      <c r="A725" s="17"/>
      <c r="B725" s="18"/>
      <c r="C725" s="3"/>
      <c r="D725" s="3"/>
      <c r="E725" s="18"/>
      <c r="F725" s="3"/>
      <c r="G725" s="3"/>
      <c r="H725" s="17"/>
      <c r="I725" s="3"/>
      <c r="J725" s="3"/>
      <c r="K725" s="3"/>
      <c r="L725" s="3"/>
      <c r="M725" s="3"/>
      <c r="O725" s="17"/>
      <c r="P725" s="3"/>
      <c r="Q725" s="18"/>
      <c r="R725" s="3"/>
      <c r="S725" s="3"/>
      <c r="T725" s="17"/>
      <c r="U725" s="3"/>
      <c r="V725" s="3"/>
      <c r="W725" s="3"/>
      <c r="X725" s="3"/>
      <c r="Y725" s="26"/>
      <c r="Z725" s="27"/>
      <c r="AA725" s="26"/>
      <c r="AB725" s="28"/>
      <c r="AC725" s="26"/>
      <c r="AD725" s="26"/>
      <c r="AE725" s="27"/>
      <c r="AF725" s="26"/>
      <c r="AG725" s="26"/>
      <c r="AH725" s="26"/>
      <c r="AI725" s="26"/>
      <c r="AL725" s="26"/>
      <c r="AM725" s="26"/>
      <c r="AN725" s="26"/>
      <c r="AO725" s="26"/>
      <c r="AP725" s="26"/>
      <c r="AQ725" s="26"/>
      <c r="BW725" s="143" t="s">
        <v>898</v>
      </c>
      <c r="BX725" s="146" t="s">
        <v>250</v>
      </c>
      <c r="CP725" s="83" t="s">
        <v>1857</v>
      </c>
      <c r="CQ725" s="76" t="s">
        <v>803</v>
      </c>
    </row>
    <row r="726" spans="1:95">
      <c r="A726" s="17"/>
      <c r="B726" s="18"/>
      <c r="C726" s="3"/>
      <c r="D726" s="3"/>
      <c r="E726" s="18"/>
      <c r="F726" s="3"/>
      <c r="G726" s="3"/>
      <c r="H726" s="17"/>
      <c r="I726" s="3"/>
      <c r="J726" s="3"/>
      <c r="K726" s="3"/>
      <c r="L726" s="3"/>
      <c r="M726" s="3"/>
      <c r="O726" s="17"/>
      <c r="P726" s="3"/>
      <c r="Q726" s="18"/>
      <c r="R726" s="3"/>
      <c r="S726" s="3"/>
      <c r="T726" s="17"/>
      <c r="U726" s="3"/>
      <c r="V726" s="3"/>
      <c r="W726" s="3"/>
      <c r="X726" s="3"/>
      <c r="Y726" s="26"/>
      <c r="Z726" s="27"/>
      <c r="AA726" s="26"/>
      <c r="AB726" s="28"/>
      <c r="AC726" s="26"/>
      <c r="AD726" s="26"/>
      <c r="AE726" s="27"/>
      <c r="AF726" s="26"/>
      <c r="AG726" s="26"/>
      <c r="AH726" s="26"/>
      <c r="AI726" s="26"/>
      <c r="AL726" s="26"/>
      <c r="AM726" s="26"/>
      <c r="AN726" s="26"/>
      <c r="AO726" s="26"/>
      <c r="AP726" s="26"/>
      <c r="AQ726" s="26"/>
      <c r="BW726" s="143" t="s">
        <v>898</v>
      </c>
      <c r="BX726" s="146" t="s">
        <v>251</v>
      </c>
      <c r="CP726" s="85"/>
      <c r="CQ726" s="71"/>
    </row>
    <row r="727" spans="1:95">
      <c r="A727" s="17"/>
      <c r="B727" s="18"/>
      <c r="C727" s="3"/>
      <c r="D727" s="3"/>
      <c r="E727" s="18"/>
      <c r="F727" s="3"/>
      <c r="G727" s="3"/>
      <c r="H727" s="17"/>
      <c r="I727" s="3"/>
      <c r="J727" s="3"/>
      <c r="K727" s="3"/>
      <c r="L727" s="3"/>
      <c r="M727" s="3"/>
      <c r="O727" s="17"/>
      <c r="P727" s="3"/>
      <c r="Q727" s="18"/>
      <c r="R727" s="3"/>
      <c r="S727" s="3"/>
      <c r="T727" s="17"/>
      <c r="U727" s="3"/>
      <c r="V727" s="3"/>
      <c r="W727" s="3"/>
      <c r="X727" s="3"/>
      <c r="Y727" s="26"/>
      <c r="Z727" s="27"/>
      <c r="AA727" s="26"/>
      <c r="AB727" s="28"/>
      <c r="AC727" s="26"/>
      <c r="AD727" s="26"/>
      <c r="AE727" s="27"/>
      <c r="AF727" s="26"/>
      <c r="AG727" s="26"/>
      <c r="AH727" s="26"/>
      <c r="AI727" s="26"/>
      <c r="AL727" s="26"/>
      <c r="AM727" s="26"/>
      <c r="AN727" s="26"/>
      <c r="AO727" s="26"/>
      <c r="AP727" s="26"/>
      <c r="AQ727" s="26"/>
      <c r="BW727" s="143" t="s">
        <v>898</v>
      </c>
      <c r="BX727" s="147" t="s">
        <v>252</v>
      </c>
      <c r="CP727" s="83" t="s">
        <v>1858</v>
      </c>
      <c r="CQ727" s="76" t="s">
        <v>798</v>
      </c>
    </row>
    <row r="728" spans="1:95">
      <c r="A728" s="17"/>
      <c r="B728" s="18"/>
      <c r="C728" s="3"/>
      <c r="D728" s="3"/>
      <c r="E728" s="18"/>
      <c r="F728" s="3"/>
      <c r="G728" s="3"/>
      <c r="H728" s="17"/>
      <c r="I728" s="3"/>
      <c r="J728" s="3"/>
      <c r="K728" s="3"/>
      <c r="L728" s="3"/>
      <c r="M728" s="3"/>
      <c r="O728" s="17"/>
      <c r="P728" s="3"/>
      <c r="Q728" s="18"/>
      <c r="R728" s="3"/>
      <c r="S728" s="3"/>
      <c r="T728" s="17"/>
      <c r="U728" s="3"/>
      <c r="V728" s="3"/>
      <c r="W728" s="3"/>
      <c r="X728" s="3"/>
      <c r="Y728" s="26"/>
      <c r="Z728" s="27"/>
      <c r="AA728" s="26"/>
      <c r="AB728" s="28"/>
      <c r="AC728" s="26"/>
      <c r="AD728" s="26"/>
      <c r="AE728" s="27"/>
      <c r="AF728" s="26"/>
      <c r="AG728" s="26"/>
      <c r="AH728" s="26"/>
      <c r="AI728" s="26"/>
      <c r="AL728" s="26"/>
      <c r="AM728" s="26"/>
      <c r="AN728" s="26"/>
      <c r="AO728" s="26"/>
      <c r="AP728" s="26"/>
      <c r="AQ728" s="26"/>
      <c r="BW728" s="143" t="s">
        <v>898</v>
      </c>
      <c r="BX728" s="148" t="s">
        <v>253</v>
      </c>
      <c r="CP728" s="83" t="s">
        <v>1858</v>
      </c>
      <c r="CQ728" s="76" t="s">
        <v>803</v>
      </c>
    </row>
    <row r="729" spans="1:95">
      <c r="A729" s="17"/>
      <c r="B729" s="18"/>
      <c r="C729" s="3"/>
      <c r="D729" s="3"/>
      <c r="E729" s="18"/>
      <c r="F729" s="3"/>
      <c r="G729" s="3"/>
      <c r="H729" s="17"/>
      <c r="I729" s="3"/>
      <c r="J729" s="3"/>
      <c r="K729" s="3"/>
      <c r="L729" s="3"/>
      <c r="M729" s="3"/>
      <c r="O729" s="17"/>
      <c r="P729" s="3"/>
      <c r="Q729" s="18"/>
      <c r="R729" s="3"/>
      <c r="S729" s="3"/>
      <c r="T729" s="17"/>
      <c r="U729" s="3"/>
      <c r="V729" s="3"/>
      <c r="W729" s="3"/>
      <c r="X729" s="3"/>
      <c r="Y729" s="26"/>
      <c r="Z729" s="27"/>
      <c r="AA729" s="26"/>
      <c r="AB729" s="28"/>
      <c r="AC729" s="26"/>
      <c r="AD729" s="26"/>
      <c r="AE729" s="27"/>
      <c r="AF729" s="26"/>
      <c r="AG729" s="26"/>
      <c r="AH729" s="26"/>
      <c r="AI729" s="26"/>
      <c r="AL729" s="26"/>
      <c r="AM729" s="26"/>
      <c r="AN729" s="26"/>
      <c r="AO729" s="26"/>
      <c r="AP729" s="26"/>
      <c r="AQ729" s="26"/>
      <c r="BW729" s="143" t="s">
        <v>898</v>
      </c>
      <c r="BX729" s="148" t="s">
        <v>254</v>
      </c>
      <c r="CP729" s="85"/>
      <c r="CQ729" s="71"/>
    </row>
    <row r="730" spans="1:95">
      <c r="A730" s="17"/>
      <c r="B730" s="18"/>
      <c r="C730" s="3"/>
      <c r="D730" s="3"/>
      <c r="E730" s="18"/>
      <c r="F730" s="3"/>
      <c r="G730" s="3"/>
      <c r="H730" s="17"/>
      <c r="I730" s="3"/>
      <c r="J730" s="3"/>
      <c r="K730" s="3"/>
      <c r="L730" s="3"/>
      <c r="M730" s="3"/>
      <c r="O730" s="17"/>
      <c r="P730" s="3"/>
      <c r="Q730" s="18"/>
      <c r="R730" s="3"/>
      <c r="S730" s="3"/>
      <c r="T730" s="17"/>
      <c r="U730" s="3"/>
      <c r="V730" s="3"/>
      <c r="W730" s="3"/>
      <c r="X730" s="3"/>
      <c r="Y730" s="26"/>
      <c r="Z730" s="27"/>
      <c r="AA730" s="26"/>
      <c r="AB730" s="28"/>
      <c r="AC730" s="26"/>
      <c r="AD730" s="26"/>
      <c r="AE730" s="27"/>
      <c r="AF730" s="26"/>
      <c r="AG730" s="26"/>
      <c r="AH730" s="26"/>
      <c r="AI730" s="26"/>
      <c r="AL730" s="26"/>
      <c r="AM730" s="26"/>
      <c r="AN730" s="26"/>
      <c r="AO730" s="26"/>
      <c r="AP730" s="26"/>
      <c r="AQ730" s="26"/>
      <c r="BW730" s="143" t="s">
        <v>898</v>
      </c>
      <c r="BX730" s="148" t="s">
        <v>255</v>
      </c>
      <c r="CP730" s="94" t="s">
        <v>131</v>
      </c>
      <c r="CQ730" s="92" t="str">
        <f>CC12</f>
        <v>06. Czarny 9005</v>
      </c>
    </row>
    <row r="731" spans="1:95">
      <c r="A731" s="17"/>
      <c r="B731" s="18"/>
      <c r="C731" s="3"/>
      <c r="D731" s="3"/>
      <c r="E731" s="18"/>
      <c r="F731" s="3"/>
      <c r="G731" s="3"/>
      <c r="H731" s="17"/>
      <c r="I731" s="3"/>
      <c r="J731" s="3"/>
      <c r="K731" s="3"/>
      <c r="L731" s="3"/>
      <c r="M731" s="3"/>
      <c r="O731" s="17"/>
      <c r="P731" s="3"/>
      <c r="Q731" s="18"/>
      <c r="R731" s="3"/>
      <c r="S731" s="3"/>
      <c r="T731" s="17"/>
      <c r="U731" s="3"/>
      <c r="V731" s="3"/>
      <c r="W731" s="3"/>
      <c r="X731" s="3"/>
      <c r="Y731" s="26"/>
      <c r="Z731" s="27"/>
      <c r="AA731" s="26"/>
      <c r="AB731" s="28"/>
      <c r="AC731" s="26"/>
      <c r="AD731" s="26"/>
      <c r="AE731" s="27"/>
      <c r="AF731" s="26"/>
      <c r="AG731" s="26"/>
      <c r="AH731" s="26"/>
      <c r="AI731" s="26"/>
      <c r="AL731" s="26"/>
      <c r="AM731" s="26"/>
      <c r="AN731" s="26"/>
      <c r="AO731" s="26"/>
      <c r="AP731" s="26"/>
      <c r="AQ731" s="26"/>
      <c r="BV731" s="71"/>
      <c r="BW731" s="143" t="s">
        <v>898</v>
      </c>
      <c r="BX731" s="148" t="s">
        <v>256</v>
      </c>
      <c r="CP731" s="62" t="s">
        <v>147</v>
      </c>
      <c r="CQ731" s="62" t="str">
        <f>CC7</f>
        <v>01. Szary 7046</v>
      </c>
    </row>
    <row r="732" spans="1:95">
      <c r="A732" s="17"/>
      <c r="B732" s="18"/>
      <c r="C732" s="3"/>
      <c r="D732" s="3"/>
      <c r="E732" s="18"/>
      <c r="F732" s="3"/>
      <c r="G732" s="3"/>
      <c r="H732" s="17"/>
      <c r="I732" s="3"/>
      <c r="J732" s="3"/>
      <c r="K732" s="3"/>
      <c r="L732" s="3"/>
      <c r="M732" s="3"/>
      <c r="O732" s="17"/>
      <c r="P732" s="3"/>
      <c r="Q732" s="18"/>
      <c r="R732" s="3"/>
      <c r="S732" s="3"/>
      <c r="T732" s="17"/>
      <c r="U732" s="3"/>
      <c r="V732" s="3"/>
      <c r="W732" s="3"/>
      <c r="X732" s="3"/>
      <c r="Y732" s="26"/>
      <c r="Z732" s="27"/>
      <c r="AA732" s="26"/>
      <c r="AB732" s="28"/>
      <c r="AC732" s="26"/>
      <c r="AD732" s="26"/>
      <c r="AE732" s="27"/>
      <c r="AF732" s="26"/>
      <c r="AG732" s="26"/>
      <c r="AH732" s="26"/>
      <c r="AI732" s="26"/>
      <c r="AL732" s="26"/>
      <c r="AM732" s="26"/>
      <c r="AN732" s="26"/>
      <c r="AO732" s="26"/>
      <c r="AP732" s="26"/>
      <c r="AQ732" s="26"/>
      <c r="BW732" s="143" t="s">
        <v>898</v>
      </c>
      <c r="BX732" s="148" t="s">
        <v>257</v>
      </c>
      <c r="CP732" s="71" t="s">
        <v>147</v>
      </c>
      <c r="CQ732" s="71" t="str">
        <f>CC8</f>
        <v>02. Brązowy 8017</v>
      </c>
    </row>
    <row r="733" spans="1:95">
      <c r="A733" s="17"/>
      <c r="B733" s="18"/>
      <c r="C733" s="3"/>
      <c r="D733" s="3"/>
      <c r="E733" s="18"/>
      <c r="F733" s="3"/>
      <c r="G733" s="3"/>
      <c r="H733" s="17"/>
      <c r="I733" s="3"/>
      <c r="J733" s="3"/>
      <c r="K733" s="3"/>
      <c r="L733" s="3"/>
      <c r="M733" s="3"/>
      <c r="O733" s="17"/>
      <c r="P733" s="3"/>
      <c r="Q733" s="18"/>
      <c r="R733" s="3"/>
      <c r="S733" s="3"/>
      <c r="T733" s="17"/>
      <c r="U733" s="3"/>
      <c r="V733" s="3"/>
      <c r="W733" s="3"/>
      <c r="X733" s="3"/>
      <c r="Y733" s="26"/>
      <c r="Z733" s="27"/>
      <c r="AA733" s="26"/>
      <c r="AB733" s="28"/>
      <c r="AC733" s="26"/>
      <c r="AD733" s="26"/>
      <c r="AE733" s="27"/>
      <c r="AF733" s="26"/>
      <c r="AG733" s="26"/>
      <c r="AH733" s="26"/>
      <c r="AI733" s="26"/>
      <c r="AL733" s="26"/>
      <c r="AM733" s="26"/>
      <c r="AN733" s="26"/>
      <c r="AO733" s="26"/>
      <c r="AP733" s="26"/>
      <c r="AQ733" s="26"/>
      <c r="BW733" s="143" t="s">
        <v>898</v>
      </c>
      <c r="BX733" s="148" t="s">
        <v>258</v>
      </c>
      <c r="CP733" s="62" t="s">
        <v>148</v>
      </c>
      <c r="CQ733" s="62" t="str">
        <f>CC8</f>
        <v>02. Brązowy 8017</v>
      </c>
    </row>
    <row r="734" spans="1:95">
      <c r="A734" s="17"/>
      <c r="B734" s="18"/>
      <c r="C734" s="3"/>
      <c r="D734" s="3"/>
      <c r="E734" s="18"/>
      <c r="F734" s="3"/>
      <c r="G734" s="3"/>
      <c r="H734" s="17"/>
      <c r="I734" s="3"/>
      <c r="J734" s="3"/>
      <c r="K734" s="3"/>
      <c r="L734" s="3"/>
      <c r="M734" s="3"/>
      <c r="O734" s="17"/>
      <c r="P734" s="3"/>
      <c r="Q734" s="18"/>
      <c r="R734" s="3"/>
      <c r="S734" s="3"/>
      <c r="T734" s="17"/>
      <c r="U734" s="3"/>
      <c r="V734" s="3"/>
      <c r="W734" s="3"/>
      <c r="X734" s="3"/>
      <c r="Y734" s="26"/>
      <c r="Z734" s="27"/>
      <c r="AA734" s="26"/>
      <c r="AB734" s="28"/>
      <c r="AC734" s="26"/>
      <c r="AD734" s="26"/>
      <c r="AE734" s="27"/>
      <c r="AF734" s="26"/>
      <c r="AG734" s="26"/>
      <c r="AH734" s="26"/>
      <c r="AI734" s="26"/>
      <c r="AL734" s="26"/>
      <c r="AM734" s="26"/>
      <c r="AN734" s="26"/>
      <c r="AO734" s="26"/>
      <c r="AP734" s="26"/>
      <c r="AQ734" s="26"/>
      <c r="BW734" s="143" t="s">
        <v>898</v>
      </c>
      <c r="BX734" s="148" t="s">
        <v>259</v>
      </c>
      <c r="CP734" s="71" t="s">
        <v>148</v>
      </c>
      <c r="CQ734" s="71" t="str">
        <f>CC9</f>
        <v>03. Grafitowy 7024</v>
      </c>
    </row>
    <row r="735" spans="1:95">
      <c r="A735" s="17"/>
      <c r="B735" s="18"/>
      <c r="C735" s="3"/>
      <c r="D735" s="3"/>
      <c r="E735" s="18"/>
      <c r="F735" s="3"/>
      <c r="G735" s="3"/>
      <c r="H735" s="17"/>
      <c r="I735" s="3"/>
      <c r="J735" s="3"/>
      <c r="K735" s="3"/>
      <c r="L735" s="3"/>
      <c r="M735" s="3"/>
      <c r="O735" s="17"/>
      <c r="P735" s="3"/>
      <c r="Q735" s="18"/>
      <c r="R735" s="3"/>
      <c r="S735" s="3"/>
      <c r="T735" s="17"/>
      <c r="U735" s="3"/>
      <c r="V735" s="3"/>
      <c r="W735" s="3"/>
      <c r="X735" s="3"/>
      <c r="Y735" s="26"/>
      <c r="Z735" s="27"/>
      <c r="AA735" s="26"/>
      <c r="AB735" s="28"/>
      <c r="AC735" s="26"/>
      <c r="AD735" s="26"/>
      <c r="AE735" s="27"/>
      <c r="AF735" s="26"/>
      <c r="AG735" s="26"/>
      <c r="AH735" s="26"/>
      <c r="AI735" s="26"/>
      <c r="AL735" s="26"/>
      <c r="AM735" s="26"/>
      <c r="AN735" s="26"/>
      <c r="AO735" s="26"/>
      <c r="AP735" s="26"/>
      <c r="AQ735" s="26"/>
      <c r="BW735" s="143" t="s">
        <v>898</v>
      </c>
      <c r="BX735" s="146" t="s">
        <v>772</v>
      </c>
      <c r="CP735" s="74" t="s">
        <v>307</v>
      </c>
      <c r="CQ735" s="74" t="s">
        <v>131</v>
      </c>
    </row>
    <row r="736" spans="1:95">
      <c r="A736" s="17"/>
      <c r="B736" s="18"/>
      <c r="C736" s="3"/>
      <c r="D736" s="3"/>
      <c r="E736" s="18"/>
      <c r="F736" s="3"/>
      <c r="G736" s="3"/>
      <c r="H736" s="17"/>
      <c r="I736" s="3"/>
      <c r="J736" s="3"/>
      <c r="K736" s="3"/>
      <c r="L736" s="3"/>
      <c r="M736" s="3"/>
      <c r="O736" s="17"/>
      <c r="P736" s="3"/>
      <c r="Q736" s="18"/>
      <c r="R736" s="3"/>
      <c r="S736" s="3"/>
      <c r="T736" s="17"/>
      <c r="U736" s="3"/>
      <c r="V736" s="3"/>
      <c r="W736" s="3"/>
      <c r="X736" s="3"/>
      <c r="Y736" s="26"/>
      <c r="Z736" s="27"/>
      <c r="AA736" s="26"/>
      <c r="AB736" s="28"/>
      <c r="AC736" s="26"/>
      <c r="AD736" s="26"/>
      <c r="AE736" s="27"/>
      <c r="AF736" s="26"/>
      <c r="AG736" s="26"/>
      <c r="AH736" s="26"/>
      <c r="AI736" s="26"/>
      <c r="AL736" s="26"/>
      <c r="AM736" s="26"/>
      <c r="AN736" s="26"/>
      <c r="AO736" s="26"/>
      <c r="AP736" s="26"/>
      <c r="AQ736" s="26"/>
      <c r="BW736" s="143" t="s">
        <v>898</v>
      </c>
      <c r="BX736" s="146" t="s">
        <v>773</v>
      </c>
      <c r="CP736" s="71" t="s">
        <v>360</v>
      </c>
      <c r="CQ736" s="71" t="str">
        <f>CC9</f>
        <v>03. Grafitowy 7024</v>
      </c>
    </row>
    <row r="737" spans="1:95">
      <c r="A737" s="17"/>
      <c r="B737" s="18"/>
      <c r="C737" s="3"/>
      <c r="D737" s="3"/>
      <c r="E737" s="18"/>
      <c r="F737" s="3"/>
      <c r="G737" s="3"/>
      <c r="H737" s="17"/>
      <c r="I737" s="3"/>
      <c r="J737" s="3"/>
      <c r="K737" s="3"/>
      <c r="L737" s="3"/>
      <c r="M737" s="3"/>
      <c r="O737" s="17"/>
      <c r="P737" s="3"/>
      <c r="Q737" s="18"/>
      <c r="R737" s="3"/>
      <c r="S737" s="3"/>
      <c r="T737" s="17"/>
      <c r="U737" s="3"/>
      <c r="V737" s="3"/>
      <c r="W737" s="3"/>
      <c r="X737" s="3"/>
      <c r="Y737" s="26"/>
      <c r="Z737" s="27"/>
      <c r="AA737" s="26"/>
      <c r="AB737" s="28"/>
      <c r="AC737" s="26"/>
      <c r="AD737" s="26"/>
      <c r="AE737" s="27"/>
      <c r="AF737" s="26"/>
      <c r="AG737" s="26"/>
      <c r="AH737" s="26"/>
      <c r="AI737" s="26"/>
      <c r="AL737" s="26"/>
      <c r="AM737" s="26"/>
      <c r="AN737" s="26"/>
      <c r="AO737" s="26"/>
      <c r="AP737" s="26"/>
      <c r="AQ737" s="26"/>
      <c r="BW737" s="143" t="s">
        <v>898</v>
      </c>
      <c r="BX737" s="146" t="s">
        <v>774</v>
      </c>
      <c r="CP737" s="71" t="s">
        <v>364</v>
      </c>
      <c r="CQ737" s="71" t="str">
        <f>CC18</f>
        <v>006. Czarny</v>
      </c>
    </row>
    <row r="738" spans="1:95">
      <c r="A738" s="17"/>
      <c r="B738" s="18"/>
      <c r="C738" s="3"/>
      <c r="D738" s="3"/>
      <c r="E738" s="18"/>
      <c r="F738" s="3"/>
      <c r="G738" s="3"/>
      <c r="H738" s="17"/>
      <c r="I738" s="3"/>
      <c r="J738" s="3"/>
      <c r="K738" s="3"/>
      <c r="L738" s="3"/>
      <c r="M738" s="3"/>
      <c r="O738" s="17"/>
      <c r="P738" s="3"/>
      <c r="Q738" s="18"/>
      <c r="R738" s="3"/>
      <c r="S738" s="3"/>
      <c r="T738" s="17"/>
      <c r="U738" s="3"/>
      <c r="V738" s="3"/>
      <c r="W738" s="3"/>
      <c r="X738" s="3"/>
      <c r="Y738" s="26"/>
      <c r="Z738" s="27"/>
      <c r="AA738" s="26"/>
      <c r="AB738" s="28"/>
      <c r="AC738" s="26"/>
      <c r="AD738" s="26"/>
      <c r="AE738" s="27"/>
      <c r="AF738" s="26"/>
      <c r="AG738" s="26"/>
      <c r="AH738" s="26"/>
      <c r="AI738" s="26"/>
      <c r="AL738" s="26"/>
      <c r="AM738" s="26"/>
      <c r="AN738" s="26"/>
      <c r="AO738" s="26"/>
      <c r="AP738" s="26"/>
      <c r="AQ738" s="26"/>
      <c r="BW738" s="143" t="s">
        <v>898</v>
      </c>
      <c r="BX738" s="146" t="s">
        <v>775</v>
      </c>
      <c r="CP738" s="62" t="s">
        <v>387</v>
      </c>
      <c r="CQ738" s="62" t="str">
        <f>CC12</f>
        <v>06. Czarny 9005</v>
      </c>
    </row>
    <row r="739" spans="1:95">
      <c r="A739" s="17"/>
      <c r="B739" s="18"/>
      <c r="C739" s="3"/>
      <c r="D739" s="3"/>
      <c r="E739" s="18"/>
      <c r="F739" s="3"/>
      <c r="G739" s="3"/>
      <c r="H739" s="17"/>
      <c r="I739" s="3"/>
      <c r="J739" s="3"/>
      <c r="K739" s="3"/>
      <c r="L739" s="3"/>
      <c r="M739" s="3"/>
      <c r="O739" s="17"/>
      <c r="P739" s="3"/>
      <c r="Q739" s="18"/>
      <c r="R739" s="3"/>
      <c r="S739" s="3"/>
      <c r="T739" s="17"/>
      <c r="U739" s="3"/>
      <c r="V739" s="3"/>
      <c r="W739" s="3"/>
      <c r="X739" s="3"/>
      <c r="Y739" s="26"/>
      <c r="Z739" s="27"/>
      <c r="AA739" s="26"/>
      <c r="AB739" s="28"/>
      <c r="AC739" s="26"/>
      <c r="AD739" s="26"/>
      <c r="AE739" s="27"/>
      <c r="AF739" s="26"/>
      <c r="AG739" s="26"/>
      <c r="AH739" s="26"/>
      <c r="AI739" s="26"/>
      <c r="AL739" s="26"/>
      <c r="AM739" s="26"/>
      <c r="AN739" s="26"/>
      <c r="AO739" s="26"/>
      <c r="AP739" s="26"/>
      <c r="AQ739" s="26"/>
      <c r="BW739" s="143" t="s">
        <v>898</v>
      </c>
      <c r="BX739" s="146" t="s">
        <v>812</v>
      </c>
      <c r="CP739" s="62" t="s">
        <v>387</v>
      </c>
      <c r="CQ739" s="62" t="str">
        <f>CC13</f>
        <v>07. Ceglasty 8004</v>
      </c>
    </row>
    <row r="740" spans="1:95">
      <c r="A740" s="17"/>
      <c r="B740" s="18"/>
      <c r="C740" s="3"/>
      <c r="D740" s="3"/>
      <c r="E740" s="18"/>
      <c r="F740" s="3"/>
      <c r="G740" s="3"/>
      <c r="H740" s="17"/>
      <c r="I740" s="3"/>
      <c r="J740" s="3"/>
      <c r="K740" s="3"/>
      <c r="L740" s="3"/>
      <c r="M740" s="3"/>
      <c r="O740" s="17"/>
      <c r="P740" s="3"/>
      <c r="Q740" s="18"/>
      <c r="R740" s="3"/>
      <c r="S740" s="3"/>
      <c r="T740" s="17"/>
      <c r="U740" s="3"/>
      <c r="V740" s="3"/>
      <c r="W740" s="3"/>
      <c r="X740" s="3"/>
      <c r="Y740" s="26"/>
      <c r="Z740" s="27"/>
      <c r="AA740" s="26"/>
      <c r="AB740" s="28"/>
      <c r="AC740" s="26"/>
      <c r="AD740" s="26"/>
      <c r="AE740" s="27"/>
      <c r="AF740" s="26"/>
      <c r="AG740" s="26"/>
      <c r="AH740" s="26"/>
      <c r="AI740" s="26"/>
      <c r="AL740" s="26"/>
      <c r="AM740" s="26"/>
      <c r="AN740" s="26"/>
      <c r="AO740" s="26"/>
      <c r="AP740" s="26"/>
      <c r="AQ740" s="26"/>
      <c r="BV740" s="71"/>
      <c r="BW740" s="144" t="s">
        <v>898</v>
      </c>
      <c r="BX740" s="146" t="s">
        <v>813</v>
      </c>
      <c r="CP740" s="62" t="s">
        <v>387</v>
      </c>
      <c r="CQ740" s="62" t="str">
        <f>CC14</f>
        <v>08. Antracyt 7021</v>
      </c>
    </row>
    <row r="741" spans="1:95">
      <c r="A741" s="17"/>
      <c r="B741" s="18"/>
      <c r="C741" s="3"/>
      <c r="D741" s="3"/>
      <c r="E741" s="18"/>
      <c r="F741" s="3"/>
      <c r="G741" s="3"/>
      <c r="H741" s="17"/>
      <c r="I741" s="3"/>
      <c r="J741" s="3"/>
      <c r="K741" s="3"/>
      <c r="L741" s="3"/>
      <c r="M741" s="3"/>
      <c r="O741" s="17"/>
      <c r="P741" s="3"/>
      <c r="Q741" s="18"/>
      <c r="R741" s="3"/>
      <c r="S741" s="3"/>
      <c r="T741" s="17"/>
      <c r="U741" s="3"/>
      <c r="V741" s="3"/>
      <c r="W741" s="3"/>
      <c r="X741" s="3"/>
      <c r="Y741" s="26"/>
      <c r="Z741" s="27"/>
      <c r="AA741" s="26"/>
      <c r="AB741" s="28"/>
      <c r="AC741" s="26"/>
      <c r="AD741" s="26"/>
      <c r="AE741" s="27"/>
      <c r="AF741" s="26"/>
      <c r="AG741" s="26"/>
      <c r="AH741" s="26"/>
      <c r="AI741" s="26"/>
      <c r="AL741" s="26"/>
      <c r="AM741" s="26"/>
      <c r="AN741" s="26"/>
      <c r="AO741" s="26"/>
      <c r="AP741" s="26"/>
      <c r="AQ741" s="26"/>
      <c r="BW741" s="143" t="s">
        <v>898</v>
      </c>
      <c r="BX741" s="146" t="s">
        <v>1005</v>
      </c>
      <c r="CP741" s="62" t="s">
        <v>387</v>
      </c>
      <c r="CQ741" s="62" t="str">
        <f>CC16</f>
        <v>10. Brązowy 8019</v>
      </c>
    </row>
    <row r="742" spans="1:95">
      <c r="A742" s="17"/>
      <c r="B742" s="18"/>
      <c r="C742" s="3"/>
      <c r="D742" s="3"/>
      <c r="E742" s="18"/>
      <c r="F742" s="3"/>
      <c r="G742" s="3"/>
      <c r="H742" s="17"/>
      <c r="I742" s="3"/>
      <c r="J742" s="3"/>
      <c r="K742" s="3"/>
      <c r="L742" s="3"/>
      <c r="M742" s="3"/>
      <c r="O742" s="17"/>
      <c r="P742" s="3"/>
      <c r="Q742" s="18"/>
      <c r="R742" s="3"/>
      <c r="S742" s="3"/>
      <c r="T742" s="17"/>
      <c r="U742" s="3"/>
      <c r="V742" s="3"/>
      <c r="W742" s="3"/>
      <c r="X742" s="3"/>
      <c r="Y742" s="26"/>
      <c r="Z742" s="27"/>
      <c r="AA742" s="26"/>
      <c r="AB742" s="28"/>
      <c r="AC742" s="26"/>
      <c r="AD742" s="26"/>
      <c r="AE742" s="27"/>
      <c r="AF742" s="26"/>
      <c r="AG742" s="26"/>
      <c r="AH742" s="26"/>
      <c r="AI742" s="26"/>
      <c r="AL742" s="26"/>
      <c r="AM742" s="26"/>
      <c r="AN742" s="26"/>
      <c r="AO742" s="26"/>
      <c r="AP742" s="26"/>
      <c r="AQ742" s="26"/>
      <c r="BW742" s="144" t="s">
        <v>898</v>
      </c>
      <c r="BX742" s="146" t="s">
        <v>1006</v>
      </c>
      <c r="CP742" s="62" t="s">
        <v>387</v>
      </c>
      <c r="CQ742" s="62" t="str">
        <f>CC19</f>
        <v>11. Wiśniowy</v>
      </c>
    </row>
    <row r="743" spans="1:95">
      <c r="A743" s="17"/>
      <c r="B743" s="18"/>
      <c r="C743" s="3"/>
      <c r="D743" s="3"/>
      <c r="E743" s="18"/>
      <c r="F743" s="3"/>
      <c r="G743" s="3"/>
      <c r="H743" s="17"/>
      <c r="I743" s="3"/>
      <c r="J743" s="3"/>
      <c r="K743" s="3"/>
      <c r="L743" s="3"/>
      <c r="M743" s="3"/>
      <c r="O743" s="17"/>
      <c r="P743" s="3"/>
      <c r="Q743" s="18"/>
      <c r="R743" s="3"/>
      <c r="S743" s="3"/>
      <c r="T743" s="17"/>
      <c r="U743" s="3"/>
      <c r="V743" s="3"/>
      <c r="W743" s="3"/>
      <c r="X743" s="3"/>
      <c r="Y743" s="26"/>
      <c r="Z743" s="27"/>
      <c r="AA743" s="26"/>
      <c r="AB743" s="28"/>
      <c r="AC743" s="26"/>
      <c r="AD743" s="26"/>
      <c r="AE743" s="27"/>
      <c r="AF743" s="26"/>
      <c r="AG743" s="26"/>
      <c r="AH743" s="26"/>
      <c r="AI743" s="26"/>
      <c r="AL743" s="26"/>
      <c r="AM743" s="26"/>
      <c r="AN743" s="26"/>
      <c r="AO743" s="26"/>
      <c r="AP743" s="26"/>
      <c r="AQ743" s="26"/>
      <c r="BW743" s="144" t="s">
        <v>898</v>
      </c>
      <c r="BX743" s="146" t="s">
        <v>1857</v>
      </c>
      <c r="BY743" s="57"/>
      <c r="CP743" s="71" t="s">
        <v>387</v>
      </c>
      <c r="CQ743" s="71" t="str">
        <f>CC20</f>
        <v>12. Kasztanowy</v>
      </c>
    </row>
    <row r="744" spans="1:95">
      <c r="A744" s="17"/>
      <c r="B744" s="18"/>
      <c r="C744" s="3"/>
      <c r="D744" s="3"/>
      <c r="E744" s="18"/>
      <c r="F744" s="3"/>
      <c r="G744" s="3"/>
      <c r="H744" s="17"/>
      <c r="I744" s="3"/>
      <c r="J744" s="3"/>
      <c r="K744" s="3"/>
      <c r="L744" s="3"/>
      <c r="M744" s="3"/>
      <c r="O744" s="17"/>
      <c r="P744" s="3"/>
      <c r="Q744" s="18"/>
      <c r="R744" s="3"/>
      <c r="S744" s="3"/>
      <c r="T744" s="17"/>
      <c r="U744" s="3"/>
      <c r="V744" s="3"/>
      <c r="W744" s="3"/>
      <c r="X744" s="3"/>
      <c r="Y744" s="26"/>
      <c r="Z744" s="27"/>
      <c r="AA744" s="26"/>
      <c r="AB744" s="28"/>
      <c r="AC744" s="26"/>
      <c r="AD744" s="26"/>
      <c r="AE744" s="27"/>
      <c r="AF744" s="26"/>
      <c r="AG744" s="26"/>
      <c r="AH744" s="26"/>
      <c r="AI744" s="26"/>
      <c r="AL744" s="26"/>
      <c r="AM744" s="26"/>
      <c r="AN744" s="26"/>
      <c r="AO744" s="26"/>
      <c r="AP744" s="26"/>
      <c r="AQ744" s="26"/>
      <c r="BW744" s="144" t="s">
        <v>898</v>
      </c>
      <c r="BX744" s="146" t="s">
        <v>1858</v>
      </c>
      <c r="CP744" s="62" t="s">
        <v>150</v>
      </c>
      <c r="CQ744" s="62" t="str">
        <f>CC12</f>
        <v>06. Czarny 9005</v>
      </c>
    </row>
    <row r="745" spans="1:95">
      <c r="A745" s="17"/>
      <c r="B745" s="18"/>
      <c r="C745" s="3"/>
      <c r="D745" s="3"/>
      <c r="E745" s="18"/>
      <c r="F745" s="3"/>
      <c r="G745" s="3"/>
      <c r="H745" s="17"/>
      <c r="I745" s="3"/>
      <c r="J745" s="3"/>
      <c r="K745" s="3"/>
      <c r="L745" s="3"/>
      <c r="M745" s="3"/>
      <c r="O745" s="17"/>
      <c r="P745" s="3"/>
      <c r="Q745" s="18"/>
      <c r="R745" s="3"/>
      <c r="S745" s="3"/>
      <c r="T745" s="17"/>
      <c r="U745" s="3"/>
      <c r="V745" s="3"/>
      <c r="W745" s="3"/>
      <c r="X745" s="3"/>
      <c r="Y745" s="26"/>
      <c r="Z745" s="27"/>
      <c r="AA745" s="26"/>
      <c r="AB745" s="28"/>
      <c r="AC745" s="26"/>
      <c r="AD745" s="26"/>
      <c r="AE745" s="27"/>
      <c r="AF745" s="26"/>
      <c r="AG745" s="26"/>
      <c r="AH745" s="26"/>
      <c r="AI745" s="26"/>
      <c r="AL745" s="26"/>
      <c r="AM745" s="26"/>
      <c r="AN745" s="26"/>
      <c r="AO745" s="26"/>
      <c r="AP745" s="26"/>
      <c r="AQ745" s="26"/>
      <c r="BW745" s="143" t="s">
        <v>899</v>
      </c>
      <c r="BX745" s="149" t="s">
        <v>244</v>
      </c>
      <c r="CP745" s="62" t="s">
        <v>150</v>
      </c>
      <c r="CQ745" s="62" t="str">
        <f>CC13</f>
        <v>07. Ceglasty 8004</v>
      </c>
    </row>
    <row r="746" spans="1:95">
      <c r="A746" s="17"/>
      <c r="B746" s="18"/>
      <c r="C746" s="3"/>
      <c r="D746" s="3"/>
      <c r="E746" s="18"/>
      <c r="F746" s="3"/>
      <c r="G746" s="3"/>
      <c r="H746" s="17"/>
      <c r="I746" s="3"/>
      <c r="J746" s="3"/>
      <c r="K746" s="3"/>
      <c r="L746" s="3"/>
      <c r="M746" s="3"/>
      <c r="O746" s="17"/>
      <c r="P746" s="3"/>
      <c r="Q746" s="18"/>
      <c r="R746" s="3"/>
      <c r="S746" s="3"/>
      <c r="T746" s="17"/>
      <c r="U746" s="3"/>
      <c r="V746" s="3"/>
      <c r="W746" s="3"/>
      <c r="X746" s="3"/>
      <c r="Y746" s="26"/>
      <c r="Z746" s="27"/>
      <c r="AA746" s="26"/>
      <c r="AB746" s="28"/>
      <c r="AC746" s="26"/>
      <c r="AD746" s="26"/>
      <c r="AE746" s="27"/>
      <c r="AF746" s="26"/>
      <c r="AG746" s="26"/>
      <c r="AH746" s="26"/>
      <c r="AI746" s="26"/>
      <c r="AL746" s="26"/>
      <c r="AM746" s="26"/>
      <c r="AN746" s="26"/>
      <c r="AO746" s="26"/>
      <c r="AP746" s="26"/>
      <c r="AQ746" s="26"/>
      <c r="BW746" s="143" t="s">
        <v>899</v>
      </c>
      <c r="BX746" s="146" t="s">
        <v>245</v>
      </c>
      <c r="CP746" s="62" t="s">
        <v>150</v>
      </c>
      <c r="CQ746" s="62" t="str">
        <f>CC14</f>
        <v>08. Antracyt 7021</v>
      </c>
    </row>
    <row r="747" spans="1:95">
      <c r="A747" s="17"/>
      <c r="B747" s="18"/>
      <c r="C747" s="3"/>
      <c r="D747" s="3"/>
      <c r="E747" s="18"/>
      <c r="F747" s="3"/>
      <c r="G747" s="3"/>
      <c r="H747" s="17"/>
      <c r="I747" s="3"/>
      <c r="J747" s="3"/>
      <c r="K747" s="3"/>
      <c r="L747" s="3"/>
      <c r="M747" s="3"/>
      <c r="O747" s="17"/>
      <c r="P747" s="3"/>
      <c r="Q747" s="18"/>
      <c r="R747" s="3"/>
      <c r="S747" s="3"/>
      <c r="T747" s="17"/>
      <c r="U747" s="3"/>
      <c r="V747" s="3"/>
      <c r="W747" s="3"/>
      <c r="X747" s="3"/>
      <c r="Y747" s="26"/>
      <c r="Z747" s="27"/>
      <c r="AA747" s="26"/>
      <c r="AB747" s="28"/>
      <c r="AC747" s="26"/>
      <c r="AD747" s="26"/>
      <c r="AE747" s="27"/>
      <c r="AF747" s="26"/>
      <c r="AG747" s="26"/>
      <c r="AH747" s="26"/>
      <c r="AI747" s="26"/>
      <c r="AL747" s="26"/>
      <c r="AM747" s="26"/>
      <c r="AN747" s="26"/>
      <c r="AO747" s="26"/>
      <c r="AP747" s="26"/>
      <c r="AQ747" s="26"/>
      <c r="BW747" s="143" t="s">
        <v>899</v>
      </c>
      <c r="BX747" s="146" t="s">
        <v>246</v>
      </c>
      <c r="CP747" s="71" t="s">
        <v>150</v>
      </c>
      <c r="CQ747" s="71" t="str">
        <f>CC16</f>
        <v>10. Brązowy 8019</v>
      </c>
    </row>
    <row r="748" spans="1:95">
      <c r="A748" s="17"/>
      <c r="B748" s="18"/>
      <c r="C748" s="3"/>
      <c r="D748" s="3"/>
      <c r="E748" s="18"/>
      <c r="F748" s="3"/>
      <c r="G748" s="3"/>
      <c r="H748" s="17"/>
      <c r="I748" s="3"/>
      <c r="J748" s="3"/>
      <c r="K748" s="3"/>
      <c r="L748" s="3"/>
      <c r="M748" s="3"/>
      <c r="O748" s="17"/>
      <c r="P748" s="3"/>
      <c r="Q748" s="18"/>
      <c r="R748" s="3"/>
      <c r="S748" s="3"/>
      <c r="T748" s="17"/>
      <c r="U748" s="3"/>
      <c r="V748" s="3"/>
      <c r="W748" s="3"/>
      <c r="X748" s="3"/>
      <c r="Y748" s="26"/>
      <c r="Z748" s="27"/>
      <c r="AA748" s="26"/>
      <c r="AB748" s="28"/>
      <c r="AC748" s="26"/>
      <c r="AD748" s="26"/>
      <c r="AE748" s="27"/>
      <c r="AF748" s="26"/>
      <c r="AG748" s="26"/>
      <c r="AH748" s="26"/>
      <c r="AI748" s="26"/>
      <c r="AL748" s="26"/>
      <c r="AM748" s="26"/>
      <c r="AN748" s="26"/>
      <c r="AO748" s="26"/>
      <c r="AP748" s="26"/>
      <c r="AQ748" s="26"/>
      <c r="BW748" s="143" t="s">
        <v>899</v>
      </c>
      <c r="BX748" s="146" t="s">
        <v>247</v>
      </c>
      <c r="CP748" s="62" t="s">
        <v>388</v>
      </c>
      <c r="CQ748" s="62" t="str">
        <f>CC12</f>
        <v>06. Czarny 9005</v>
      </c>
    </row>
    <row r="749" spans="1:95">
      <c r="A749" s="17"/>
      <c r="B749" s="18"/>
      <c r="C749" s="3"/>
      <c r="D749" s="3"/>
      <c r="E749" s="18"/>
      <c r="F749" s="3"/>
      <c r="G749" s="3"/>
      <c r="H749" s="17"/>
      <c r="I749" s="3"/>
      <c r="J749" s="3"/>
      <c r="K749" s="3"/>
      <c r="L749" s="3"/>
      <c r="M749" s="3"/>
      <c r="O749" s="17"/>
      <c r="P749" s="3"/>
      <c r="Q749" s="18"/>
      <c r="R749" s="3"/>
      <c r="S749" s="3"/>
      <c r="T749" s="17"/>
      <c r="U749" s="3"/>
      <c r="V749" s="3"/>
      <c r="W749" s="3"/>
      <c r="X749" s="3"/>
      <c r="Y749" s="26"/>
      <c r="Z749" s="27"/>
      <c r="AA749" s="26"/>
      <c r="AB749" s="28"/>
      <c r="AC749" s="26"/>
      <c r="AD749" s="26"/>
      <c r="AE749" s="27"/>
      <c r="AF749" s="26"/>
      <c r="AG749" s="26"/>
      <c r="AH749" s="26"/>
      <c r="AI749" s="26"/>
      <c r="AL749" s="26"/>
      <c r="AM749" s="26"/>
      <c r="AN749" s="26"/>
      <c r="AO749" s="26"/>
      <c r="AP749" s="26"/>
      <c r="AQ749" s="26"/>
      <c r="BW749" s="143" t="s">
        <v>899</v>
      </c>
      <c r="BX749" s="146" t="s">
        <v>248</v>
      </c>
      <c r="CP749" s="62" t="s">
        <v>388</v>
      </c>
      <c r="CQ749" s="62" t="str">
        <f>CC13</f>
        <v>07. Ceglasty 8004</v>
      </c>
    </row>
    <row r="750" spans="1:95">
      <c r="A750" s="17"/>
      <c r="B750" s="18"/>
      <c r="C750" s="3"/>
      <c r="D750" s="3"/>
      <c r="E750" s="18"/>
      <c r="F750" s="3"/>
      <c r="G750" s="3"/>
      <c r="H750" s="17"/>
      <c r="I750" s="3"/>
      <c r="J750" s="3"/>
      <c r="K750" s="3"/>
      <c r="L750" s="3"/>
      <c r="M750" s="3"/>
      <c r="O750" s="17"/>
      <c r="P750" s="3"/>
      <c r="Q750" s="18"/>
      <c r="R750" s="3"/>
      <c r="S750" s="3"/>
      <c r="T750" s="17"/>
      <c r="U750" s="3"/>
      <c r="V750" s="3"/>
      <c r="W750" s="3"/>
      <c r="X750" s="3"/>
      <c r="Y750" s="26"/>
      <c r="Z750" s="27"/>
      <c r="AA750" s="26"/>
      <c r="AB750" s="28"/>
      <c r="AC750" s="26"/>
      <c r="AD750" s="26"/>
      <c r="AE750" s="27"/>
      <c r="AF750" s="26"/>
      <c r="AG750" s="26"/>
      <c r="AH750" s="26"/>
      <c r="AI750" s="26"/>
      <c r="AL750" s="26"/>
      <c r="AM750" s="26"/>
      <c r="AN750" s="26"/>
      <c r="AO750" s="26"/>
      <c r="AP750" s="26"/>
      <c r="AQ750" s="26"/>
      <c r="BW750" s="143" t="s">
        <v>899</v>
      </c>
      <c r="BX750" s="146" t="s">
        <v>249</v>
      </c>
      <c r="CP750" s="71" t="s">
        <v>388</v>
      </c>
      <c r="CQ750" s="71" t="str">
        <f>CC16</f>
        <v>10. Brązowy 8019</v>
      </c>
    </row>
    <row r="751" spans="1:95">
      <c r="A751" s="17"/>
      <c r="B751" s="18"/>
      <c r="C751" s="3"/>
      <c r="D751" s="3"/>
      <c r="E751" s="18"/>
      <c r="F751" s="3"/>
      <c r="G751" s="3"/>
      <c r="H751" s="17"/>
      <c r="I751" s="3"/>
      <c r="J751" s="3"/>
      <c r="K751" s="3"/>
      <c r="L751" s="3"/>
      <c r="M751" s="3"/>
      <c r="O751" s="17"/>
      <c r="P751" s="3"/>
      <c r="Q751" s="18"/>
      <c r="R751" s="3"/>
      <c r="S751" s="3"/>
      <c r="T751" s="17"/>
      <c r="U751" s="3"/>
      <c r="V751" s="3"/>
      <c r="W751" s="3"/>
      <c r="X751" s="3"/>
      <c r="Y751" s="26"/>
      <c r="Z751" s="27"/>
      <c r="AA751" s="26"/>
      <c r="AB751" s="28"/>
      <c r="AC751" s="26"/>
      <c r="AD751" s="26"/>
      <c r="AE751" s="27"/>
      <c r="AF751" s="26"/>
      <c r="AG751" s="26"/>
      <c r="AH751" s="26"/>
      <c r="AI751" s="26"/>
      <c r="AL751" s="26"/>
      <c r="AM751" s="26"/>
      <c r="AN751" s="26"/>
      <c r="AO751" s="26"/>
      <c r="AP751" s="26"/>
      <c r="AQ751" s="26"/>
      <c r="BW751" s="143" t="s">
        <v>899</v>
      </c>
      <c r="BX751" s="146" t="s">
        <v>250</v>
      </c>
      <c r="CP751" s="74" t="s">
        <v>389</v>
      </c>
      <c r="CQ751" s="74" t="str">
        <f>CC21</f>
        <v>00. Biały 9016</v>
      </c>
    </row>
    <row r="752" spans="1:95">
      <c r="A752" s="17"/>
      <c r="B752" s="18"/>
      <c r="C752" s="3"/>
      <c r="D752" s="3"/>
      <c r="E752" s="18"/>
      <c r="F752" s="3"/>
      <c r="G752" s="3"/>
      <c r="H752" s="17"/>
      <c r="I752" s="3"/>
      <c r="J752" s="3"/>
      <c r="K752" s="3"/>
      <c r="L752" s="3"/>
      <c r="M752" s="3"/>
      <c r="O752" s="17"/>
      <c r="P752" s="3"/>
      <c r="Q752" s="18"/>
      <c r="R752" s="3"/>
      <c r="S752" s="3"/>
      <c r="T752" s="17"/>
      <c r="U752" s="3"/>
      <c r="V752" s="3"/>
      <c r="W752" s="3"/>
      <c r="X752" s="3"/>
      <c r="Y752" s="26"/>
      <c r="Z752" s="27"/>
      <c r="AA752" s="26"/>
      <c r="AB752" s="28"/>
      <c r="AC752" s="26"/>
      <c r="AD752" s="26"/>
      <c r="AE752" s="27"/>
      <c r="AF752" s="26"/>
      <c r="AG752" s="26"/>
      <c r="AH752" s="26"/>
      <c r="AI752" s="26"/>
      <c r="AL752" s="26"/>
      <c r="AM752" s="26"/>
      <c r="AN752" s="26"/>
      <c r="AO752" s="26"/>
      <c r="AP752" s="26"/>
      <c r="AQ752" s="26"/>
      <c r="BW752" s="143" t="s">
        <v>899</v>
      </c>
      <c r="BX752" s="146" t="s">
        <v>251</v>
      </c>
      <c r="BY752" s="57"/>
      <c r="CP752" s="62" t="s">
        <v>390</v>
      </c>
      <c r="CQ752" s="62" t="str">
        <f>CC21</f>
        <v>00. Biały 9016</v>
      </c>
    </row>
    <row r="753" spans="1:95">
      <c r="A753" s="17"/>
      <c r="B753" s="18"/>
      <c r="C753" s="3"/>
      <c r="D753" s="3"/>
      <c r="E753" s="18"/>
      <c r="F753" s="3"/>
      <c r="G753" s="3"/>
      <c r="H753" s="17"/>
      <c r="I753" s="3"/>
      <c r="J753" s="3"/>
      <c r="K753" s="3"/>
      <c r="L753" s="3"/>
      <c r="M753" s="3"/>
      <c r="O753" s="17"/>
      <c r="P753" s="3"/>
      <c r="Q753" s="18"/>
      <c r="R753" s="3"/>
      <c r="S753" s="3"/>
      <c r="T753" s="17"/>
      <c r="U753" s="3"/>
      <c r="V753" s="3"/>
      <c r="W753" s="3"/>
      <c r="X753" s="3"/>
      <c r="Y753" s="26"/>
      <c r="Z753" s="27"/>
      <c r="AA753" s="26"/>
      <c r="AB753" s="28"/>
      <c r="AC753" s="26"/>
      <c r="AD753" s="26"/>
      <c r="AE753" s="27"/>
      <c r="AF753" s="26"/>
      <c r="AG753" s="26"/>
      <c r="AH753" s="26"/>
      <c r="AI753" s="26"/>
      <c r="AL753" s="26"/>
      <c r="AM753" s="26"/>
      <c r="AN753" s="26"/>
      <c r="AO753" s="26"/>
      <c r="AP753" s="26"/>
      <c r="AQ753" s="26"/>
      <c r="BW753" s="143" t="s">
        <v>899</v>
      </c>
      <c r="BX753" s="147" t="s">
        <v>252</v>
      </c>
      <c r="CP753" s="71" t="s">
        <v>390</v>
      </c>
      <c r="CQ753" s="71" t="str">
        <f>CC8</f>
        <v>02. Brązowy 8017</v>
      </c>
    </row>
    <row r="754" spans="1:95">
      <c r="A754" s="17"/>
      <c r="B754" s="18"/>
      <c r="C754" s="3"/>
      <c r="D754" s="3"/>
      <c r="E754" s="18"/>
      <c r="F754" s="3"/>
      <c r="G754" s="3"/>
      <c r="H754" s="17"/>
      <c r="I754" s="3"/>
      <c r="J754" s="3"/>
      <c r="K754" s="3"/>
      <c r="L754" s="3"/>
      <c r="M754" s="3"/>
      <c r="O754" s="17"/>
      <c r="P754" s="3"/>
      <c r="Q754" s="18"/>
      <c r="R754" s="3"/>
      <c r="S754" s="3"/>
      <c r="T754" s="17"/>
      <c r="U754" s="3"/>
      <c r="V754" s="3"/>
      <c r="W754" s="3"/>
      <c r="X754" s="3"/>
      <c r="Y754" s="26"/>
      <c r="Z754" s="27"/>
      <c r="AA754" s="26"/>
      <c r="AB754" s="28"/>
      <c r="AC754" s="26"/>
      <c r="AD754" s="26"/>
      <c r="AE754" s="27"/>
      <c r="AF754" s="26"/>
      <c r="AG754" s="26"/>
      <c r="AH754" s="26"/>
      <c r="AI754" s="26"/>
      <c r="AL754" s="26"/>
      <c r="AM754" s="26"/>
      <c r="AN754" s="26"/>
      <c r="AO754" s="26"/>
      <c r="AP754" s="26"/>
      <c r="AQ754" s="26"/>
      <c r="BW754" s="143" t="s">
        <v>899</v>
      </c>
      <c r="BX754" s="148" t="s">
        <v>253</v>
      </c>
      <c r="CP754" s="74" t="s">
        <v>391</v>
      </c>
      <c r="CQ754" s="74" t="str">
        <f>CC23</f>
        <v>00. Stalowy</v>
      </c>
    </row>
    <row r="755" spans="1:95">
      <c r="A755" s="17"/>
      <c r="B755" s="18"/>
      <c r="C755" s="3"/>
      <c r="D755" s="3"/>
      <c r="E755" s="18"/>
      <c r="F755" s="3"/>
      <c r="G755" s="3"/>
      <c r="H755" s="17"/>
      <c r="I755" s="3"/>
      <c r="J755" s="3"/>
      <c r="K755" s="3"/>
      <c r="L755" s="3"/>
      <c r="M755" s="3"/>
      <c r="O755" s="17"/>
      <c r="P755" s="3"/>
      <c r="Q755" s="18"/>
      <c r="R755" s="3"/>
      <c r="S755" s="3"/>
      <c r="T755" s="17"/>
      <c r="U755" s="3"/>
      <c r="V755" s="3"/>
      <c r="W755" s="3"/>
      <c r="X755" s="3"/>
      <c r="Y755" s="26"/>
      <c r="Z755" s="27"/>
      <c r="AA755" s="26"/>
      <c r="AB755" s="28"/>
      <c r="AC755" s="26"/>
      <c r="AD755" s="26"/>
      <c r="AE755" s="27"/>
      <c r="AF755" s="26"/>
      <c r="AG755" s="26"/>
      <c r="AH755" s="26"/>
      <c r="AI755" s="26"/>
      <c r="AL755" s="26"/>
      <c r="AM755" s="26"/>
      <c r="AN755" s="26"/>
      <c r="AO755" s="26"/>
      <c r="AP755" s="26"/>
      <c r="AQ755" s="26"/>
      <c r="BW755" s="143" t="s">
        <v>899</v>
      </c>
      <c r="BX755" s="148" t="s">
        <v>254</v>
      </c>
      <c r="CP755" s="74" t="s">
        <v>392</v>
      </c>
      <c r="CQ755" s="74" t="str">
        <f>CC7</f>
        <v>01. Szary 7046</v>
      </c>
    </row>
    <row r="756" spans="1:95">
      <c r="A756" s="17"/>
      <c r="B756" s="18"/>
      <c r="C756" s="3"/>
      <c r="D756" s="3"/>
      <c r="E756" s="18"/>
      <c r="F756" s="3"/>
      <c r="G756" s="3"/>
      <c r="H756" s="17"/>
      <c r="I756" s="3"/>
      <c r="J756" s="3"/>
      <c r="K756" s="3"/>
      <c r="L756" s="3"/>
      <c r="M756" s="3"/>
      <c r="O756" s="17"/>
      <c r="P756" s="3"/>
      <c r="Q756" s="18"/>
      <c r="R756" s="3"/>
      <c r="S756" s="3"/>
      <c r="T756" s="17"/>
      <c r="U756" s="3"/>
      <c r="V756" s="3"/>
      <c r="W756" s="3"/>
      <c r="X756" s="3"/>
      <c r="Y756" s="26"/>
      <c r="Z756" s="27"/>
      <c r="AA756" s="26"/>
      <c r="AB756" s="28"/>
      <c r="AC756" s="26"/>
      <c r="AD756" s="26"/>
      <c r="AE756" s="27"/>
      <c r="AF756" s="26"/>
      <c r="AG756" s="26"/>
      <c r="AH756" s="26"/>
      <c r="AI756" s="26"/>
      <c r="AL756" s="26"/>
      <c r="AM756" s="26"/>
      <c r="AN756" s="26"/>
      <c r="AO756" s="26"/>
      <c r="AP756" s="26"/>
      <c r="AQ756" s="26"/>
      <c r="BW756" s="143" t="s">
        <v>899</v>
      </c>
      <c r="BX756" s="148" t="s">
        <v>255</v>
      </c>
      <c r="CP756" s="70" t="s">
        <v>1607</v>
      </c>
      <c r="CQ756" s="62" t="str">
        <f>CC26</f>
        <v>00. Pomarańczowy 2003</v>
      </c>
    </row>
    <row r="757" spans="1:95">
      <c r="A757" s="17"/>
      <c r="B757" s="18"/>
      <c r="C757" s="3"/>
      <c r="D757" s="3"/>
      <c r="E757" s="18"/>
      <c r="F757" s="3"/>
      <c r="G757" s="3"/>
      <c r="H757" s="17"/>
      <c r="I757" s="3"/>
      <c r="J757" s="3"/>
      <c r="K757" s="3"/>
      <c r="L757" s="3"/>
      <c r="M757" s="3"/>
      <c r="O757" s="17"/>
      <c r="P757" s="3"/>
      <c r="Q757" s="18"/>
      <c r="R757" s="3"/>
      <c r="S757" s="3"/>
      <c r="T757" s="17"/>
      <c r="U757" s="3"/>
      <c r="V757" s="3"/>
      <c r="W757" s="3"/>
      <c r="X757" s="3"/>
      <c r="Y757" s="26"/>
      <c r="Z757" s="27"/>
      <c r="AA757" s="26"/>
      <c r="AB757" s="28"/>
      <c r="AC757" s="26"/>
      <c r="AD757" s="26"/>
      <c r="AE757" s="27"/>
      <c r="AF757" s="26"/>
      <c r="AG757" s="26"/>
      <c r="AH757" s="26"/>
      <c r="AI757" s="26"/>
      <c r="AL757" s="26"/>
      <c r="AM757" s="26"/>
      <c r="AN757" s="26"/>
      <c r="AO757" s="26"/>
      <c r="AP757" s="26"/>
      <c r="AQ757" s="26"/>
      <c r="BW757" s="143" t="s">
        <v>899</v>
      </c>
      <c r="BX757" s="148" t="s">
        <v>256</v>
      </c>
      <c r="CP757" s="70"/>
      <c r="CQ757" s="62"/>
    </row>
    <row r="758" spans="1:95">
      <c r="A758" s="17"/>
      <c r="B758" s="18"/>
      <c r="C758" s="3"/>
      <c r="D758" s="3"/>
      <c r="E758" s="18"/>
      <c r="F758" s="3"/>
      <c r="G758" s="3"/>
      <c r="H758" s="17"/>
      <c r="I758" s="3"/>
      <c r="J758" s="3"/>
      <c r="K758" s="3"/>
      <c r="L758" s="3"/>
      <c r="M758" s="3"/>
      <c r="O758" s="17"/>
      <c r="P758" s="3"/>
      <c r="Q758" s="18"/>
      <c r="R758" s="3"/>
      <c r="S758" s="3"/>
      <c r="T758" s="17"/>
      <c r="U758" s="3"/>
      <c r="V758" s="3"/>
      <c r="W758" s="3"/>
      <c r="X758" s="3"/>
      <c r="Y758" s="26"/>
      <c r="Z758" s="27"/>
      <c r="AA758" s="26"/>
      <c r="AB758" s="28"/>
      <c r="AC758" s="26"/>
      <c r="AD758" s="26"/>
      <c r="AE758" s="27"/>
      <c r="AF758" s="26"/>
      <c r="AG758" s="26"/>
      <c r="AH758" s="26"/>
      <c r="AI758" s="26"/>
      <c r="AL758" s="26"/>
      <c r="AM758" s="26"/>
      <c r="AN758" s="26"/>
      <c r="AO758" s="26"/>
      <c r="AP758" s="26"/>
      <c r="AQ758" s="26"/>
      <c r="BW758" s="143" t="s">
        <v>899</v>
      </c>
      <c r="BX758" s="148" t="s">
        <v>257</v>
      </c>
      <c r="CP758" s="293">
        <v>100</v>
      </c>
      <c r="CQ758" s="296" t="s">
        <v>1516</v>
      </c>
    </row>
    <row r="759" spans="1:95">
      <c r="A759" s="17"/>
      <c r="B759" s="18"/>
      <c r="C759" s="3"/>
      <c r="D759" s="3"/>
      <c r="E759" s="18"/>
      <c r="F759" s="3"/>
      <c r="G759" s="3"/>
      <c r="H759" s="17"/>
      <c r="I759" s="3"/>
      <c r="J759" s="3"/>
      <c r="K759" s="3"/>
      <c r="L759" s="3"/>
      <c r="M759" s="3"/>
      <c r="O759" s="17"/>
      <c r="P759" s="3"/>
      <c r="Q759" s="18"/>
      <c r="R759" s="3"/>
      <c r="S759" s="3"/>
      <c r="T759" s="17"/>
      <c r="U759" s="3"/>
      <c r="V759" s="3"/>
      <c r="W759" s="3"/>
      <c r="X759" s="3"/>
      <c r="Y759" s="26"/>
      <c r="Z759" s="27"/>
      <c r="AA759" s="26"/>
      <c r="AB759" s="28"/>
      <c r="AC759" s="26"/>
      <c r="AD759" s="26"/>
      <c r="AE759" s="27"/>
      <c r="AF759" s="26"/>
      <c r="AG759" s="26"/>
      <c r="AH759" s="26"/>
      <c r="AI759" s="26"/>
      <c r="AL759" s="26"/>
      <c r="AM759" s="26"/>
      <c r="AN759" s="26"/>
      <c r="AO759" s="26"/>
      <c r="AP759" s="26"/>
      <c r="AQ759" s="26"/>
      <c r="BW759" s="143" t="s">
        <v>899</v>
      </c>
      <c r="BX759" s="148" t="s">
        <v>258</v>
      </c>
      <c r="CP759" s="293">
        <v>100</v>
      </c>
      <c r="CQ759" s="296" t="s">
        <v>1517</v>
      </c>
    </row>
    <row r="760" spans="1:95">
      <c r="A760" s="17"/>
      <c r="B760" s="18"/>
      <c r="C760" s="3"/>
      <c r="D760" s="3"/>
      <c r="E760" s="18"/>
      <c r="F760" s="3"/>
      <c r="G760" s="3"/>
      <c r="H760" s="17"/>
      <c r="I760" s="3"/>
      <c r="J760" s="3"/>
      <c r="K760" s="3"/>
      <c r="L760" s="3"/>
      <c r="M760" s="3"/>
      <c r="O760" s="17"/>
      <c r="P760" s="3"/>
      <c r="Q760" s="18"/>
      <c r="R760" s="3"/>
      <c r="S760" s="3"/>
      <c r="T760" s="17"/>
      <c r="U760" s="3"/>
      <c r="V760" s="3"/>
      <c r="W760" s="3"/>
      <c r="X760" s="3"/>
      <c r="Y760" s="26"/>
      <c r="Z760" s="27"/>
      <c r="AA760" s="26"/>
      <c r="AB760" s="28"/>
      <c r="AC760" s="26"/>
      <c r="AD760" s="26"/>
      <c r="AE760" s="27"/>
      <c r="AF760" s="26"/>
      <c r="AG760" s="26"/>
      <c r="AH760" s="26"/>
      <c r="AI760" s="26"/>
      <c r="AL760" s="26"/>
      <c r="AM760" s="26"/>
      <c r="AN760" s="26"/>
      <c r="AO760" s="26"/>
      <c r="AP760" s="26"/>
      <c r="AQ760" s="26"/>
      <c r="BW760" s="143" t="s">
        <v>899</v>
      </c>
      <c r="BX760" s="148" t="s">
        <v>259</v>
      </c>
      <c r="CP760" s="293">
        <v>125</v>
      </c>
      <c r="CQ760" s="296" t="s">
        <v>1516</v>
      </c>
    </row>
    <row r="761" spans="1:95">
      <c r="A761" s="17"/>
      <c r="B761" s="18"/>
      <c r="C761" s="3"/>
      <c r="D761" s="3"/>
      <c r="E761" s="18"/>
      <c r="F761" s="3"/>
      <c r="G761" s="3"/>
      <c r="H761" s="17"/>
      <c r="I761" s="3"/>
      <c r="J761" s="3"/>
      <c r="K761" s="3"/>
      <c r="L761" s="3"/>
      <c r="M761" s="3"/>
      <c r="O761" s="17"/>
      <c r="P761" s="3"/>
      <c r="Q761" s="18"/>
      <c r="R761" s="3"/>
      <c r="S761" s="3"/>
      <c r="T761" s="17"/>
      <c r="U761" s="3"/>
      <c r="V761" s="3"/>
      <c r="W761" s="3"/>
      <c r="X761" s="3"/>
      <c r="Y761" s="26"/>
      <c r="Z761" s="27"/>
      <c r="AA761" s="26"/>
      <c r="AB761" s="28"/>
      <c r="AC761" s="26"/>
      <c r="AD761" s="26"/>
      <c r="AE761" s="27"/>
      <c r="AF761" s="26"/>
      <c r="AG761" s="26"/>
      <c r="AH761" s="26"/>
      <c r="AI761" s="26"/>
      <c r="AL761" s="26"/>
      <c r="AM761" s="26"/>
      <c r="AN761" s="26"/>
      <c r="AO761" s="26"/>
      <c r="AP761" s="26"/>
      <c r="AQ761" s="26"/>
      <c r="BW761" s="143" t="s">
        <v>899</v>
      </c>
      <c r="BX761" s="146" t="s">
        <v>772</v>
      </c>
      <c r="CP761" s="293">
        <v>125</v>
      </c>
      <c r="CQ761" s="296" t="s">
        <v>1517</v>
      </c>
    </row>
    <row r="762" spans="1:95">
      <c r="A762" s="17"/>
      <c r="B762" s="18"/>
      <c r="C762" s="3"/>
      <c r="D762" s="3"/>
      <c r="E762" s="18"/>
      <c r="F762" s="3"/>
      <c r="G762" s="3"/>
      <c r="H762" s="17"/>
      <c r="I762" s="3"/>
      <c r="J762" s="3"/>
      <c r="K762" s="3"/>
      <c r="L762" s="3"/>
      <c r="M762" s="3"/>
      <c r="O762" s="17"/>
      <c r="P762" s="3"/>
      <c r="Q762" s="18"/>
      <c r="R762" s="3"/>
      <c r="S762" s="3"/>
      <c r="T762" s="17"/>
      <c r="U762" s="3"/>
      <c r="V762" s="3"/>
      <c r="W762" s="3"/>
      <c r="X762" s="3"/>
      <c r="Y762" s="26"/>
      <c r="Z762" s="27"/>
      <c r="AA762" s="26"/>
      <c r="AB762" s="28"/>
      <c r="AC762" s="26"/>
      <c r="AD762" s="26"/>
      <c r="AE762" s="27"/>
      <c r="AF762" s="26"/>
      <c r="AG762" s="26"/>
      <c r="AH762" s="26"/>
      <c r="AI762" s="26"/>
      <c r="AL762" s="26"/>
      <c r="AM762" s="26"/>
      <c r="AN762" s="26"/>
      <c r="AO762" s="26"/>
      <c r="AP762" s="26"/>
      <c r="AQ762" s="26"/>
      <c r="BW762" s="143" t="s">
        <v>899</v>
      </c>
      <c r="BX762" s="146" t="s">
        <v>773</v>
      </c>
      <c r="CP762" s="293">
        <v>150</v>
      </c>
      <c r="CQ762" s="296" t="s">
        <v>1516</v>
      </c>
    </row>
    <row r="763" spans="1:95">
      <c r="A763" s="17"/>
      <c r="B763" s="18"/>
      <c r="C763" s="3"/>
      <c r="D763" s="3"/>
      <c r="E763" s="18"/>
      <c r="F763" s="3"/>
      <c r="G763" s="3"/>
      <c r="H763" s="17"/>
      <c r="I763" s="3"/>
      <c r="J763" s="3"/>
      <c r="K763" s="3"/>
      <c r="L763" s="3"/>
      <c r="M763" s="3"/>
      <c r="O763" s="17"/>
      <c r="P763" s="3"/>
      <c r="Q763" s="18"/>
      <c r="R763" s="3"/>
      <c r="S763" s="3"/>
      <c r="T763" s="17"/>
      <c r="U763" s="3"/>
      <c r="V763" s="3"/>
      <c r="W763" s="3"/>
      <c r="X763" s="3"/>
      <c r="Y763" s="26"/>
      <c r="Z763" s="27"/>
      <c r="AA763" s="26"/>
      <c r="AB763" s="28"/>
      <c r="AC763" s="26"/>
      <c r="AD763" s="26"/>
      <c r="AE763" s="27"/>
      <c r="AF763" s="26"/>
      <c r="AG763" s="26"/>
      <c r="AH763" s="26"/>
      <c r="AI763" s="26"/>
      <c r="AL763" s="26"/>
      <c r="AM763" s="26"/>
      <c r="AN763" s="26"/>
      <c r="AO763" s="26"/>
      <c r="AP763" s="26"/>
      <c r="AQ763" s="26"/>
      <c r="BW763" s="143" t="s">
        <v>899</v>
      </c>
      <c r="BX763" s="146" t="s">
        <v>774</v>
      </c>
      <c r="CP763" s="293">
        <v>150</v>
      </c>
      <c r="CQ763" s="296" t="s">
        <v>1517</v>
      </c>
    </row>
    <row r="764" spans="1:95">
      <c r="A764" s="17"/>
      <c r="B764" s="18"/>
      <c r="C764" s="3"/>
      <c r="D764" s="3"/>
      <c r="E764" s="18"/>
      <c r="F764" s="3"/>
      <c r="G764" s="3"/>
      <c r="H764" s="17"/>
      <c r="I764" s="3"/>
      <c r="J764" s="3"/>
      <c r="K764" s="3"/>
      <c r="L764" s="3"/>
      <c r="M764" s="3"/>
      <c r="O764" s="17"/>
      <c r="P764" s="3"/>
      <c r="Q764" s="18"/>
      <c r="R764" s="3"/>
      <c r="S764" s="3"/>
      <c r="T764" s="17"/>
      <c r="U764" s="3"/>
      <c r="V764" s="3"/>
      <c r="W764" s="3"/>
      <c r="X764" s="3"/>
      <c r="Y764" s="26"/>
      <c r="Z764" s="27"/>
      <c r="AA764" s="26"/>
      <c r="AB764" s="28"/>
      <c r="AC764" s="26"/>
      <c r="AD764" s="26"/>
      <c r="AE764" s="27"/>
      <c r="AF764" s="26"/>
      <c r="AG764" s="26"/>
      <c r="AH764" s="26"/>
      <c r="AI764" s="26"/>
      <c r="AL764" s="26"/>
      <c r="AM764" s="26"/>
      <c r="AN764" s="26"/>
      <c r="AO764" s="26"/>
      <c r="AP764" s="26"/>
      <c r="AQ764" s="26"/>
      <c r="BW764" s="143" t="s">
        <v>899</v>
      </c>
      <c r="BX764" s="146" t="s">
        <v>775</v>
      </c>
      <c r="CP764" s="293">
        <v>160</v>
      </c>
      <c r="CQ764" s="296" t="s">
        <v>1516</v>
      </c>
    </row>
    <row r="765" spans="1:95">
      <c r="A765" s="17"/>
      <c r="B765" s="18"/>
      <c r="C765" s="3"/>
      <c r="D765" s="3"/>
      <c r="E765" s="18"/>
      <c r="F765" s="3"/>
      <c r="G765" s="3"/>
      <c r="H765" s="17"/>
      <c r="I765" s="3"/>
      <c r="J765" s="3"/>
      <c r="K765" s="3"/>
      <c r="L765" s="3"/>
      <c r="M765" s="3"/>
      <c r="O765" s="17"/>
      <c r="P765" s="3"/>
      <c r="Q765" s="18"/>
      <c r="R765" s="3"/>
      <c r="S765" s="3"/>
      <c r="T765" s="17"/>
      <c r="U765" s="3"/>
      <c r="V765" s="3"/>
      <c r="W765" s="3"/>
      <c r="X765" s="3"/>
      <c r="Y765" s="26"/>
      <c r="Z765" s="27"/>
      <c r="AA765" s="26"/>
      <c r="AB765" s="28"/>
      <c r="AC765" s="26"/>
      <c r="AD765" s="26"/>
      <c r="AE765" s="27"/>
      <c r="AF765" s="26"/>
      <c r="AG765" s="26"/>
      <c r="AH765" s="26"/>
      <c r="AI765" s="26"/>
      <c r="AL765" s="26"/>
      <c r="AM765" s="26"/>
      <c r="AN765" s="26"/>
      <c r="AO765" s="26"/>
      <c r="AP765" s="26"/>
      <c r="AQ765" s="26"/>
      <c r="BW765" s="143" t="s">
        <v>899</v>
      </c>
      <c r="BX765" s="146" t="s">
        <v>812</v>
      </c>
      <c r="CP765" s="293">
        <v>160</v>
      </c>
      <c r="CQ765" s="296" t="s">
        <v>1517</v>
      </c>
    </row>
    <row r="766" spans="1:95">
      <c r="A766" s="17"/>
      <c r="B766" s="18"/>
      <c r="C766" s="3"/>
      <c r="D766" s="3"/>
      <c r="E766" s="18"/>
      <c r="F766" s="3"/>
      <c r="G766" s="3"/>
      <c r="H766" s="17"/>
      <c r="I766" s="3"/>
      <c r="J766" s="3"/>
      <c r="K766" s="3"/>
      <c r="L766" s="3"/>
      <c r="M766" s="3"/>
      <c r="O766" s="17"/>
      <c r="P766" s="3"/>
      <c r="Q766" s="18"/>
      <c r="R766" s="3"/>
      <c r="S766" s="3"/>
      <c r="T766" s="17"/>
      <c r="U766" s="3"/>
      <c r="V766" s="3"/>
      <c r="W766" s="3"/>
      <c r="X766" s="3"/>
      <c r="Y766" s="26"/>
      <c r="Z766" s="27"/>
      <c r="AA766" s="26"/>
      <c r="AB766" s="28"/>
      <c r="AC766" s="26"/>
      <c r="AD766" s="26"/>
      <c r="AE766" s="27"/>
      <c r="AF766" s="26"/>
      <c r="AG766" s="26"/>
      <c r="AH766" s="26"/>
      <c r="AI766" s="26"/>
      <c r="AL766" s="26"/>
      <c r="AM766" s="26"/>
      <c r="AN766" s="26"/>
      <c r="AO766" s="26"/>
      <c r="AP766" s="26"/>
      <c r="AQ766" s="26"/>
      <c r="BW766" s="144" t="s">
        <v>899</v>
      </c>
      <c r="BX766" s="146" t="s">
        <v>813</v>
      </c>
      <c r="CQ766" s="297"/>
    </row>
    <row r="767" spans="1:95">
      <c r="A767" s="17"/>
      <c r="B767" s="18"/>
      <c r="C767" s="3"/>
      <c r="D767" s="3"/>
      <c r="E767" s="18"/>
      <c r="F767" s="3"/>
      <c r="G767" s="3"/>
      <c r="H767" s="17"/>
      <c r="I767" s="3"/>
      <c r="J767" s="3"/>
      <c r="K767" s="3"/>
      <c r="L767" s="3"/>
      <c r="M767" s="3"/>
      <c r="O767" s="17"/>
      <c r="P767" s="3"/>
      <c r="Q767" s="18"/>
      <c r="R767" s="3"/>
      <c r="S767" s="3"/>
      <c r="T767" s="17"/>
      <c r="U767" s="3"/>
      <c r="V767" s="3"/>
      <c r="W767" s="3"/>
      <c r="X767" s="3"/>
      <c r="Y767" s="26"/>
      <c r="Z767" s="27"/>
      <c r="AA767" s="26"/>
      <c r="AB767" s="28"/>
      <c r="AC767" s="26"/>
      <c r="AD767" s="26"/>
      <c r="AE767" s="27"/>
      <c r="AF767" s="26"/>
      <c r="AG767" s="26"/>
      <c r="AH767" s="26"/>
      <c r="AI767" s="26"/>
      <c r="AL767" s="26"/>
      <c r="AM767" s="26"/>
      <c r="AN767" s="26"/>
      <c r="AO767" s="26"/>
      <c r="AP767" s="26"/>
      <c r="AQ767" s="26"/>
      <c r="BW767" s="143" t="s">
        <v>899</v>
      </c>
      <c r="BX767" s="146" t="s">
        <v>1005</v>
      </c>
      <c r="CP767" s="293"/>
      <c r="CQ767" s="296"/>
    </row>
    <row r="768" spans="1:95">
      <c r="A768" s="17"/>
      <c r="B768" s="18"/>
      <c r="C768" s="3"/>
      <c r="D768" s="3"/>
      <c r="E768" s="18"/>
      <c r="F768" s="3"/>
      <c r="G768" s="3"/>
      <c r="H768" s="17"/>
      <c r="I768" s="3"/>
      <c r="J768" s="3"/>
      <c r="K768" s="3"/>
      <c r="L768" s="3"/>
      <c r="M768" s="3"/>
      <c r="O768" s="17"/>
      <c r="P768" s="3"/>
      <c r="Q768" s="18"/>
      <c r="R768" s="3"/>
      <c r="S768" s="3"/>
      <c r="T768" s="17"/>
      <c r="U768" s="3"/>
      <c r="V768" s="3"/>
      <c r="W768" s="3"/>
      <c r="X768" s="3"/>
      <c r="Y768" s="26"/>
      <c r="Z768" s="27"/>
      <c r="AA768" s="26"/>
      <c r="AB768" s="28"/>
      <c r="AC768" s="26"/>
      <c r="AD768" s="26"/>
      <c r="AE768" s="27"/>
      <c r="AF768" s="26"/>
      <c r="AG768" s="26"/>
      <c r="AH768" s="26"/>
      <c r="AI768" s="26"/>
      <c r="AL768" s="26"/>
      <c r="AM768" s="26"/>
      <c r="AN768" s="26"/>
      <c r="AO768" s="26"/>
      <c r="AP768" s="26"/>
      <c r="AQ768" s="26"/>
      <c r="BW768" s="144" t="s">
        <v>899</v>
      </c>
      <c r="BX768" s="146" t="s">
        <v>1006</v>
      </c>
      <c r="CP768" s="293" t="s">
        <v>1518</v>
      </c>
      <c r="CQ768" s="298" t="s">
        <v>1525</v>
      </c>
    </row>
    <row r="769" spans="1:95">
      <c r="A769" s="17"/>
      <c r="B769" s="18"/>
      <c r="C769" s="3"/>
      <c r="D769" s="3"/>
      <c r="E769" s="18"/>
      <c r="F769" s="3"/>
      <c r="G769" s="3"/>
      <c r="H769" s="17"/>
      <c r="I769" s="3"/>
      <c r="J769" s="3"/>
      <c r="K769" s="3"/>
      <c r="L769" s="3"/>
      <c r="M769" s="3"/>
      <c r="O769" s="17"/>
      <c r="P769" s="3"/>
      <c r="Q769" s="18"/>
      <c r="R769" s="3"/>
      <c r="S769" s="3"/>
      <c r="T769" s="17"/>
      <c r="U769" s="3"/>
      <c r="V769" s="3"/>
      <c r="W769" s="3"/>
      <c r="X769" s="3"/>
      <c r="Y769" s="26"/>
      <c r="Z769" s="27"/>
      <c r="AA769" s="26"/>
      <c r="AB769" s="28"/>
      <c r="AC769" s="26"/>
      <c r="AD769" s="26"/>
      <c r="AE769" s="27"/>
      <c r="AF769" s="26"/>
      <c r="AG769" s="26"/>
      <c r="AH769" s="26"/>
      <c r="AI769" s="26"/>
      <c r="AL769" s="26"/>
      <c r="AM769" s="26"/>
      <c r="AN769" s="26"/>
      <c r="AO769" s="26"/>
      <c r="AP769" s="26"/>
      <c r="AQ769" s="26"/>
      <c r="BW769" s="143" t="s">
        <v>899</v>
      </c>
      <c r="BX769" s="146" t="s">
        <v>1857</v>
      </c>
      <c r="CP769" s="293" t="s">
        <v>1518</v>
      </c>
      <c r="CQ769" s="298" t="s">
        <v>1526</v>
      </c>
    </row>
    <row r="770" spans="1:95">
      <c r="A770" s="17"/>
      <c r="B770" s="18"/>
      <c r="C770" s="3"/>
      <c r="D770" s="3"/>
      <c r="E770" s="18"/>
      <c r="F770" s="3"/>
      <c r="G770" s="3"/>
      <c r="H770" s="17"/>
      <c r="I770" s="3"/>
      <c r="J770" s="3"/>
      <c r="K770" s="3"/>
      <c r="L770" s="3"/>
      <c r="M770" s="3"/>
      <c r="O770" s="17"/>
      <c r="P770" s="3"/>
      <c r="Q770" s="18"/>
      <c r="R770" s="3"/>
      <c r="S770" s="3"/>
      <c r="T770" s="17"/>
      <c r="U770" s="3"/>
      <c r="V770" s="3"/>
      <c r="W770" s="3"/>
      <c r="X770" s="3"/>
      <c r="Y770" s="26"/>
      <c r="Z770" s="27"/>
      <c r="AA770" s="26"/>
      <c r="AB770" s="28"/>
      <c r="AC770" s="26"/>
      <c r="AD770" s="26"/>
      <c r="AE770" s="27"/>
      <c r="AF770" s="26"/>
      <c r="AG770" s="26"/>
      <c r="AH770" s="26"/>
      <c r="AI770" s="26"/>
      <c r="AL770" s="26"/>
      <c r="AM770" s="26"/>
      <c r="AN770" s="26"/>
      <c r="AO770" s="26"/>
      <c r="AP770" s="26"/>
      <c r="AQ770" s="26"/>
      <c r="BW770" s="143" t="s">
        <v>899</v>
      </c>
      <c r="BX770" s="146" t="s">
        <v>1858</v>
      </c>
      <c r="CP770" s="293" t="s">
        <v>1518</v>
      </c>
      <c r="CQ770" s="298" t="s">
        <v>1527</v>
      </c>
    </row>
    <row r="771" spans="1:95">
      <c r="A771" s="17"/>
      <c r="B771" s="18"/>
      <c r="C771" s="3"/>
      <c r="D771" s="3"/>
      <c r="E771" s="18"/>
      <c r="F771" s="3"/>
      <c r="G771" s="3"/>
      <c r="H771" s="17"/>
      <c r="I771" s="3"/>
      <c r="J771" s="3"/>
      <c r="K771" s="3"/>
      <c r="L771" s="3"/>
      <c r="M771" s="3"/>
      <c r="O771" s="17"/>
      <c r="P771" s="3"/>
      <c r="Q771" s="18"/>
      <c r="R771" s="3"/>
      <c r="S771" s="3"/>
      <c r="T771" s="17"/>
      <c r="U771" s="3"/>
      <c r="V771" s="3"/>
      <c r="W771" s="3"/>
      <c r="X771" s="3"/>
      <c r="Y771" s="26"/>
      <c r="Z771" s="27"/>
      <c r="AA771" s="26"/>
      <c r="AB771" s="28"/>
      <c r="AC771" s="26"/>
      <c r="AD771" s="26"/>
      <c r="AE771" s="27"/>
      <c r="AF771" s="26"/>
      <c r="AG771" s="26"/>
      <c r="AH771" s="26"/>
      <c r="AI771" s="26"/>
      <c r="AL771" s="26"/>
      <c r="AM771" s="26"/>
      <c r="AN771" s="26"/>
      <c r="AO771" s="26"/>
      <c r="AP771" s="26"/>
      <c r="AQ771" s="26"/>
      <c r="BW771" s="143" t="s">
        <v>900</v>
      </c>
      <c r="BX771" s="149" t="s">
        <v>244</v>
      </c>
      <c r="CP771" s="293" t="s">
        <v>1518</v>
      </c>
      <c r="CQ771" s="298" t="s">
        <v>1528</v>
      </c>
    </row>
    <row r="772" spans="1:95">
      <c r="A772" s="17"/>
      <c r="B772" s="18"/>
      <c r="C772" s="3"/>
      <c r="D772" s="3"/>
      <c r="E772" s="18"/>
      <c r="F772" s="3"/>
      <c r="G772" s="3"/>
      <c r="H772" s="17"/>
      <c r="I772" s="3"/>
      <c r="J772" s="3"/>
      <c r="K772" s="3"/>
      <c r="L772" s="3"/>
      <c r="M772" s="3"/>
      <c r="O772" s="17"/>
      <c r="P772" s="3"/>
      <c r="Q772" s="18"/>
      <c r="R772" s="3"/>
      <c r="S772" s="3"/>
      <c r="T772" s="17"/>
      <c r="U772" s="3"/>
      <c r="V772" s="3"/>
      <c r="W772" s="3"/>
      <c r="X772" s="3"/>
      <c r="Y772" s="26"/>
      <c r="Z772" s="27"/>
      <c r="AA772" s="26"/>
      <c r="AB772" s="28"/>
      <c r="AC772" s="26"/>
      <c r="AD772" s="26"/>
      <c r="AE772" s="27"/>
      <c r="AF772" s="26"/>
      <c r="AG772" s="26"/>
      <c r="AH772" s="26"/>
      <c r="AI772" s="26"/>
      <c r="AL772" s="26"/>
      <c r="AM772" s="26"/>
      <c r="AN772" s="26"/>
      <c r="AO772" s="26"/>
      <c r="AP772" s="26"/>
      <c r="AQ772" s="26"/>
      <c r="BW772" s="143" t="s">
        <v>900</v>
      </c>
      <c r="BX772" s="146" t="s">
        <v>245</v>
      </c>
      <c r="CQ772" s="296"/>
    </row>
    <row r="773" spans="1:95">
      <c r="A773" s="17"/>
      <c r="B773" s="18"/>
      <c r="C773" s="3"/>
      <c r="D773" s="3"/>
      <c r="E773" s="18"/>
      <c r="F773" s="3"/>
      <c r="G773" s="3"/>
      <c r="H773" s="17"/>
      <c r="I773" s="3"/>
      <c r="J773" s="3"/>
      <c r="K773" s="3"/>
      <c r="L773" s="3"/>
      <c r="M773" s="3"/>
      <c r="O773" s="17"/>
      <c r="P773" s="3"/>
      <c r="Q773" s="18"/>
      <c r="R773" s="3"/>
      <c r="S773" s="3"/>
      <c r="T773" s="17"/>
      <c r="U773" s="3"/>
      <c r="V773" s="3"/>
      <c r="W773" s="3"/>
      <c r="X773" s="3"/>
      <c r="Y773" s="26"/>
      <c r="Z773" s="27"/>
      <c r="AA773" s="26"/>
      <c r="AB773" s="28"/>
      <c r="AC773" s="26"/>
      <c r="AD773" s="26"/>
      <c r="AE773" s="27"/>
      <c r="AF773" s="26"/>
      <c r="AG773" s="26"/>
      <c r="AH773" s="26"/>
      <c r="AI773" s="26"/>
      <c r="AL773" s="26"/>
      <c r="AM773" s="26"/>
      <c r="AN773" s="26"/>
      <c r="AO773" s="26"/>
      <c r="AP773" s="26"/>
      <c r="AQ773" s="26"/>
      <c r="BW773" s="143" t="s">
        <v>900</v>
      </c>
      <c r="BX773" s="146" t="s">
        <v>246</v>
      </c>
      <c r="CP773" s="293" t="s">
        <v>1519</v>
      </c>
      <c r="CQ773" s="298" t="s">
        <v>1525</v>
      </c>
    </row>
    <row r="774" spans="1:95">
      <c r="A774" s="17"/>
      <c r="B774" s="18"/>
      <c r="C774" s="3"/>
      <c r="D774" s="3"/>
      <c r="E774" s="18"/>
      <c r="F774" s="3"/>
      <c r="G774" s="3"/>
      <c r="H774" s="17"/>
      <c r="I774" s="3"/>
      <c r="J774" s="3"/>
      <c r="K774" s="3"/>
      <c r="L774" s="3"/>
      <c r="M774" s="3"/>
      <c r="O774" s="17"/>
      <c r="P774" s="3"/>
      <c r="Q774" s="18"/>
      <c r="R774" s="3"/>
      <c r="S774" s="3"/>
      <c r="T774" s="17"/>
      <c r="U774" s="3"/>
      <c r="V774" s="3"/>
      <c r="W774" s="3"/>
      <c r="X774" s="3"/>
      <c r="Y774" s="26"/>
      <c r="Z774" s="27"/>
      <c r="AA774" s="26"/>
      <c r="AB774" s="28"/>
      <c r="AC774" s="26"/>
      <c r="AD774" s="26"/>
      <c r="AE774" s="27"/>
      <c r="AF774" s="26"/>
      <c r="AG774" s="26"/>
      <c r="AH774" s="26"/>
      <c r="AI774" s="26"/>
      <c r="AL774" s="26"/>
      <c r="AM774" s="26"/>
      <c r="AN774" s="26"/>
      <c r="AO774" s="26"/>
      <c r="AP774" s="26"/>
      <c r="AQ774" s="26"/>
      <c r="BW774" s="143" t="s">
        <v>900</v>
      </c>
      <c r="BX774" s="146" t="s">
        <v>247</v>
      </c>
      <c r="CP774" s="293" t="s">
        <v>1519</v>
      </c>
      <c r="CQ774" s="298" t="s">
        <v>1526</v>
      </c>
    </row>
    <row r="775" spans="1:95">
      <c r="A775" s="17"/>
      <c r="B775" s="18"/>
      <c r="C775" s="3"/>
      <c r="D775" s="3"/>
      <c r="E775" s="18"/>
      <c r="F775" s="3"/>
      <c r="G775" s="3"/>
      <c r="H775" s="17"/>
      <c r="I775" s="3"/>
      <c r="J775" s="3"/>
      <c r="K775" s="3"/>
      <c r="L775" s="3"/>
      <c r="M775" s="3"/>
      <c r="O775" s="17"/>
      <c r="P775" s="3"/>
      <c r="Q775" s="18"/>
      <c r="R775" s="3"/>
      <c r="S775" s="3"/>
      <c r="T775" s="17"/>
      <c r="U775" s="3"/>
      <c r="V775" s="3"/>
      <c r="W775" s="3"/>
      <c r="X775" s="3"/>
      <c r="Y775" s="26"/>
      <c r="Z775" s="27"/>
      <c r="AA775" s="26"/>
      <c r="AB775" s="28"/>
      <c r="AC775" s="26"/>
      <c r="AD775" s="26"/>
      <c r="AE775" s="27"/>
      <c r="AF775" s="26"/>
      <c r="AG775" s="26"/>
      <c r="AH775" s="26"/>
      <c r="AI775" s="26"/>
      <c r="AL775" s="26"/>
      <c r="AM775" s="26"/>
      <c r="AN775" s="26"/>
      <c r="AO775" s="26"/>
      <c r="AP775" s="26"/>
      <c r="AQ775" s="26"/>
      <c r="BW775" s="143" t="s">
        <v>900</v>
      </c>
      <c r="BX775" s="146" t="s">
        <v>248</v>
      </c>
      <c r="CP775" s="293" t="s">
        <v>1519</v>
      </c>
      <c r="CQ775" s="298" t="s">
        <v>1527</v>
      </c>
    </row>
    <row r="776" spans="1:95">
      <c r="AL776" s="26"/>
      <c r="AM776" s="26"/>
      <c r="BW776" s="143" t="s">
        <v>900</v>
      </c>
      <c r="BX776" s="146" t="s">
        <v>249</v>
      </c>
      <c r="CP776" s="293" t="s">
        <v>1519</v>
      </c>
      <c r="CQ776" s="298" t="s">
        <v>1528</v>
      </c>
    </row>
    <row r="777" spans="1:95">
      <c r="AL777" s="26"/>
      <c r="AM777" s="26"/>
      <c r="BW777" s="143" t="s">
        <v>900</v>
      </c>
      <c r="BX777" s="146" t="s">
        <v>250</v>
      </c>
      <c r="CQ777" s="296"/>
    </row>
    <row r="778" spans="1:95">
      <c r="AL778" s="26"/>
      <c r="AM778" s="26"/>
      <c r="BW778" s="143" t="s">
        <v>900</v>
      </c>
      <c r="BX778" s="146" t="s">
        <v>251</v>
      </c>
      <c r="CP778" s="293" t="s">
        <v>1530</v>
      </c>
      <c r="CQ778" s="296" t="s">
        <v>1531</v>
      </c>
    </row>
    <row r="779" spans="1:95">
      <c r="AL779" s="26"/>
      <c r="AM779" s="26"/>
      <c r="BW779" s="143" t="s">
        <v>900</v>
      </c>
      <c r="BX779" s="147" t="s">
        <v>252</v>
      </c>
      <c r="CP779" s="293" t="s">
        <v>1530</v>
      </c>
      <c r="CQ779" s="296" t="s">
        <v>1521</v>
      </c>
    </row>
    <row r="780" spans="1:95">
      <c r="AL780" s="26"/>
      <c r="AM780" s="26"/>
      <c r="BW780" s="143" t="s">
        <v>900</v>
      </c>
      <c r="BX780" s="148" t="s">
        <v>253</v>
      </c>
      <c r="CP780" s="293" t="s">
        <v>1530</v>
      </c>
      <c r="CQ780" s="296" t="s">
        <v>1522</v>
      </c>
    </row>
    <row r="781" spans="1:95">
      <c r="AL781" s="26"/>
      <c r="AM781" s="26"/>
      <c r="BW781" s="143" t="s">
        <v>900</v>
      </c>
      <c r="BX781" s="148" t="s">
        <v>254</v>
      </c>
      <c r="CP781" s="293" t="s">
        <v>1530</v>
      </c>
      <c r="CQ781" s="296" t="s">
        <v>415</v>
      </c>
    </row>
    <row r="782" spans="1:95">
      <c r="AL782" s="26"/>
      <c r="AM782" s="26"/>
      <c r="BW782" s="143" t="s">
        <v>900</v>
      </c>
      <c r="BX782" s="148" t="s">
        <v>255</v>
      </c>
      <c r="CP782" s="70"/>
      <c r="CQ782" s="62"/>
    </row>
    <row r="783" spans="1:95">
      <c r="AL783" s="26"/>
      <c r="AM783" s="26"/>
      <c r="BW783" s="143" t="s">
        <v>900</v>
      </c>
      <c r="BX783" s="148" t="s">
        <v>256</v>
      </c>
      <c r="CP783" s="70"/>
      <c r="CQ783" s="62"/>
    </row>
    <row r="784" spans="1:95">
      <c r="AL784" s="26"/>
      <c r="AM784" s="26"/>
      <c r="BW784" s="143" t="s">
        <v>900</v>
      </c>
      <c r="BX784" s="148" t="s">
        <v>257</v>
      </c>
      <c r="CP784" s="70"/>
      <c r="CQ784" s="62"/>
    </row>
    <row r="785" spans="38:95">
      <c r="AL785" s="26"/>
      <c r="AM785" s="26"/>
      <c r="BW785" s="143" t="s">
        <v>900</v>
      </c>
      <c r="BX785" s="148" t="s">
        <v>258</v>
      </c>
      <c r="CP785" s="70"/>
      <c r="CQ785" s="62"/>
    </row>
    <row r="786" spans="38:95">
      <c r="AL786" s="26"/>
      <c r="AM786" s="26"/>
      <c r="BW786" s="143" t="s">
        <v>900</v>
      </c>
      <c r="BX786" s="148" t="s">
        <v>259</v>
      </c>
      <c r="CP786" s="70"/>
      <c r="CQ786" s="62"/>
    </row>
    <row r="787" spans="38:95">
      <c r="AL787" s="26"/>
      <c r="AM787" s="26"/>
      <c r="BW787" s="143" t="s">
        <v>900</v>
      </c>
      <c r="BX787" s="146" t="s">
        <v>772</v>
      </c>
      <c r="CP787" s="70"/>
      <c r="CQ787" s="62"/>
    </row>
    <row r="788" spans="38:95">
      <c r="AL788" s="26"/>
      <c r="AM788" s="26"/>
      <c r="BW788" s="143" t="s">
        <v>900</v>
      </c>
      <c r="BX788" s="146" t="s">
        <v>773</v>
      </c>
      <c r="CP788" s="70" t="s">
        <v>1608</v>
      </c>
      <c r="CQ788" s="62" t="s">
        <v>1609</v>
      </c>
    </row>
    <row r="789" spans="38:95">
      <c r="AL789" s="26"/>
      <c r="AM789" s="26"/>
      <c r="BW789" s="143" t="s">
        <v>900</v>
      </c>
      <c r="BX789" s="146" t="s">
        <v>774</v>
      </c>
      <c r="CP789" s="70"/>
      <c r="CQ789" s="62"/>
    </row>
    <row r="790" spans="38:95">
      <c r="AL790" s="26"/>
      <c r="AM790" s="26"/>
      <c r="BW790" s="143" t="s">
        <v>900</v>
      </c>
      <c r="BX790" s="146" t="s">
        <v>775</v>
      </c>
      <c r="CP790" s="62" t="s">
        <v>922</v>
      </c>
      <c r="CQ790" s="62" t="s">
        <v>794</v>
      </c>
    </row>
    <row r="791" spans="38:95">
      <c r="AL791" s="26"/>
      <c r="AM791" s="26"/>
      <c r="BW791" s="143" t="s">
        <v>900</v>
      </c>
      <c r="BX791" s="146" t="s">
        <v>812</v>
      </c>
      <c r="CP791" s="62" t="s">
        <v>930</v>
      </c>
      <c r="CQ791" s="62" t="str">
        <f>CC8</f>
        <v>02. Brązowy 8017</v>
      </c>
    </row>
    <row r="792" spans="38:95">
      <c r="AL792" s="26"/>
      <c r="AM792" s="26"/>
      <c r="BW792" s="145" t="s">
        <v>900</v>
      </c>
      <c r="BX792" s="146" t="s">
        <v>813</v>
      </c>
      <c r="CP792" s="62" t="s">
        <v>930</v>
      </c>
      <c r="CQ792" s="62" t="str">
        <f>CC9</f>
        <v>03. Grafitowy 7024</v>
      </c>
    </row>
    <row r="793" spans="38:95">
      <c r="AL793" s="26"/>
      <c r="AM793" s="26"/>
      <c r="BW793" s="143" t="s">
        <v>900</v>
      </c>
      <c r="BX793" s="146" t="s">
        <v>1005</v>
      </c>
      <c r="CP793" s="62" t="s">
        <v>930</v>
      </c>
      <c r="CQ793" s="62" t="s">
        <v>931</v>
      </c>
    </row>
    <row r="794" spans="38:95">
      <c r="BW794" s="143" t="s">
        <v>900</v>
      </c>
      <c r="BX794" s="146" t="s">
        <v>1006</v>
      </c>
      <c r="CP794" s="62" t="s">
        <v>933</v>
      </c>
      <c r="CQ794" s="62" t="s">
        <v>934</v>
      </c>
    </row>
    <row r="795" spans="38:95">
      <c r="BW795" s="143" t="s">
        <v>900</v>
      </c>
      <c r="BX795" s="146" t="s">
        <v>1857</v>
      </c>
      <c r="CP795" s="62" t="s">
        <v>933</v>
      </c>
      <c r="CQ795" s="62" t="s">
        <v>970</v>
      </c>
    </row>
    <row r="796" spans="38:95">
      <c r="BW796" s="143" t="s">
        <v>900</v>
      </c>
      <c r="BX796" s="146" t="s">
        <v>1858</v>
      </c>
      <c r="CP796" s="62" t="s">
        <v>972</v>
      </c>
      <c r="CQ796" s="62" t="s">
        <v>131</v>
      </c>
    </row>
    <row r="797" spans="38:95">
      <c r="BW797" s="143" t="s">
        <v>901</v>
      </c>
      <c r="BX797" s="146" t="s">
        <v>244</v>
      </c>
      <c r="CP797" s="62" t="s">
        <v>1352</v>
      </c>
      <c r="CQ797" s="62" t="str">
        <f>CC14</f>
        <v>08. Antracyt 7021</v>
      </c>
    </row>
    <row r="798" spans="38:95">
      <c r="BW798" s="143" t="s">
        <v>901</v>
      </c>
      <c r="BX798" s="146" t="s">
        <v>245</v>
      </c>
      <c r="CP798" s="62" t="s">
        <v>990</v>
      </c>
      <c r="CQ798" s="62" t="str">
        <f>CC8</f>
        <v>02. Brązowy 8017</v>
      </c>
    </row>
    <row r="799" spans="38:95">
      <c r="BW799" s="143" t="s">
        <v>901</v>
      </c>
      <c r="BX799" s="146" t="s">
        <v>246</v>
      </c>
      <c r="CP799" s="62" t="s">
        <v>990</v>
      </c>
      <c r="CQ799" s="62" t="str">
        <f>CC9</f>
        <v>03. Grafitowy 7024</v>
      </c>
    </row>
    <row r="800" spans="38:95">
      <c r="BW800" s="143" t="s">
        <v>901</v>
      </c>
      <c r="BX800" s="146" t="s">
        <v>247</v>
      </c>
      <c r="CP800" s="62" t="s">
        <v>989</v>
      </c>
      <c r="CQ800" s="62" t="str">
        <f>CC8</f>
        <v>02. Brązowy 8017</v>
      </c>
    </row>
    <row r="801" spans="75:95">
      <c r="BW801" s="143" t="s">
        <v>901</v>
      </c>
      <c r="BX801" s="146" t="s">
        <v>248</v>
      </c>
      <c r="CP801" s="62" t="s">
        <v>989</v>
      </c>
      <c r="CQ801" s="62" t="str">
        <f>CC9</f>
        <v>03. Grafitowy 7024</v>
      </c>
    </row>
    <row r="802" spans="75:95">
      <c r="BW802" s="143" t="s">
        <v>901</v>
      </c>
      <c r="BX802" s="146" t="s">
        <v>249</v>
      </c>
      <c r="CQ802" s="7"/>
    </row>
    <row r="803" spans="75:95">
      <c r="BW803" s="143" t="s">
        <v>901</v>
      </c>
      <c r="BX803" s="146" t="s">
        <v>250</v>
      </c>
      <c r="CQ803" s="7"/>
    </row>
    <row r="804" spans="75:95">
      <c r="BW804" s="143" t="s">
        <v>901</v>
      </c>
      <c r="BX804" s="146" t="s">
        <v>251</v>
      </c>
      <c r="CQ804" s="7"/>
    </row>
    <row r="805" spans="75:95">
      <c r="BW805" s="143" t="s">
        <v>901</v>
      </c>
      <c r="BX805" s="147" t="s">
        <v>252</v>
      </c>
      <c r="CQ805" s="7"/>
    </row>
    <row r="806" spans="75:95">
      <c r="BW806" s="143" t="s">
        <v>901</v>
      </c>
      <c r="BX806" s="148" t="s">
        <v>253</v>
      </c>
      <c r="CP806" s="7" t="s">
        <v>1430</v>
      </c>
      <c r="CQ806" s="7" t="str">
        <f>$CC$7</f>
        <v>01. Szary 7046</v>
      </c>
    </row>
    <row r="807" spans="75:95">
      <c r="BW807" s="143" t="s">
        <v>901</v>
      </c>
      <c r="BX807" s="148" t="s">
        <v>254</v>
      </c>
      <c r="CP807" s="7" t="s">
        <v>1430</v>
      </c>
      <c r="CQ807" s="7" t="str">
        <f>$CC$8</f>
        <v>02. Brązowy 8017</v>
      </c>
    </row>
    <row r="808" spans="75:95">
      <c r="BW808" s="143" t="s">
        <v>901</v>
      </c>
      <c r="BX808" s="148" t="s">
        <v>255</v>
      </c>
      <c r="CP808" s="7" t="s">
        <v>1431</v>
      </c>
      <c r="CQ808" s="7" t="str">
        <f>$CC$7</f>
        <v>01. Szary 7046</v>
      </c>
    </row>
    <row r="809" spans="75:95">
      <c r="BW809" s="143" t="s">
        <v>901</v>
      </c>
      <c r="BX809" s="148" t="s">
        <v>256</v>
      </c>
      <c r="CP809" s="7" t="s">
        <v>1431</v>
      </c>
      <c r="CQ809" s="7" t="str">
        <f>$CC$8</f>
        <v>02. Brązowy 8017</v>
      </c>
    </row>
    <row r="810" spans="75:95">
      <c r="BW810" s="143" t="s">
        <v>901</v>
      </c>
      <c r="BX810" s="148" t="s">
        <v>257</v>
      </c>
      <c r="CP810" s="7" t="s">
        <v>1429</v>
      </c>
      <c r="CQ810" s="7" t="str">
        <f t="shared" ref="CQ810" si="123">$CC$7</f>
        <v>01. Szary 7046</v>
      </c>
    </row>
    <row r="811" spans="75:95">
      <c r="BW811" s="143" t="s">
        <v>901</v>
      </c>
      <c r="BX811" s="148" t="s">
        <v>258</v>
      </c>
      <c r="CP811" s="7" t="s">
        <v>1429</v>
      </c>
      <c r="CQ811" s="7" t="str">
        <f t="shared" ref="CQ811" si="124">$CC$8</f>
        <v>02. Brązowy 8017</v>
      </c>
    </row>
    <row r="812" spans="75:95">
      <c r="BW812" s="143" t="s">
        <v>901</v>
      </c>
      <c r="BX812" s="148" t="s">
        <v>259</v>
      </c>
      <c r="CP812" s="7" t="s">
        <v>1432</v>
      </c>
      <c r="CQ812" s="7" t="str">
        <f t="shared" ref="CQ812" si="125">$CC$7</f>
        <v>01. Szary 7046</v>
      </c>
    </row>
    <row r="813" spans="75:95">
      <c r="BW813" s="143" t="s">
        <v>901</v>
      </c>
      <c r="BX813" s="146" t="s">
        <v>772</v>
      </c>
      <c r="CP813" s="7" t="s">
        <v>1432</v>
      </c>
      <c r="CQ813" s="7" t="str">
        <f t="shared" ref="CQ813" si="126">$CC$8</f>
        <v>02. Brązowy 8017</v>
      </c>
    </row>
    <row r="814" spans="75:95">
      <c r="BW814" s="143" t="s">
        <v>901</v>
      </c>
      <c r="BX814" s="146" t="s">
        <v>773</v>
      </c>
      <c r="CP814" s="7" t="s">
        <v>1433</v>
      </c>
      <c r="CQ814" s="7" t="str">
        <f t="shared" ref="CQ814" si="127">$CC$7</f>
        <v>01. Szary 7046</v>
      </c>
    </row>
    <row r="815" spans="75:95">
      <c r="BW815" s="143" t="s">
        <v>901</v>
      </c>
      <c r="BX815" s="146" t="s">
        <v>774</v>
      </c>
      <c r="CP815" s="7" t="s">
        <v>1433</v>
      </c>
      <c r="CQ815" s="7" t="str">
        <f t="shared" ref="CQ815" si="128">$CC$8</f>
        <v>02. Brązowy 8017</v>
      </c>
    </row>
    <row r="816" spans="75:95">
      <c r="BW816" s="143" t="s">
        <v>901</v>
      </c>
      <c r="BX816" s="146" t="s">
        <v>775</v>
      </c>
      <c r="CP816" s="7" t="s">
        <v>1434</v>
      </c>
      <c r="CQ816" s="7" t="str">
        <f t="shared" ref="CQ816" si="129">$CC$7</f>
        <v>01. Szary 7046</v>
      </c>
    </row>
    <row r="817" spans="75:95">
      <c r="BW817" s="143" t="s">
        <v>901</v>
      </c>
      <c r="BX817" s="146" t="s">
        <v>812</v>
      </c>
      <c r="CP817" s="7" t="s">
        <v>1434</v>
      </c>
      <c r="CQ817" s="7" t="str">
        <f t="shared" ref="CQ817" si="130">$CC$8</f>
        <v>02. Brązowy 8017</v>
      </c>
    </row>
    <row r="818" spans="75:95">
      <c r="BW818" s="145" t="s">
        <v>901</v>
      </c>
      <c r="BX818" s="146" t="s">
        <v>813</v>
      </c>
      <c r="CP818" s="7" t="s">
        <v>1435</v>
      </c>
      <c r="CQ818" s="7" t="str">
        <f t="shared" ref="CQ818" si="131">$CC$7</f>
        <v>01. Szary 7046</v>
      </c>
    </row>
    <row r="819" spans="75:95">
      <c r="BW819" s="145" t="s">
        <v>901</v>
      </c>
      <c r="BX819" s="146" t="s">
        <v>1005</v>
      </c>
      <c r="CP819" s="7" t="s">
        <v>1435</v>
      </c>
      <c r="CQ819" s="7" t="str">
        <f t="shared" ref="CQ819" si="132">$CC$8</f>
        <v>02. Brązowy 8017</v>
      </c>
    </row>
    <row r="820" spans="75:95">
      <c r="BW820" s="145" t="s">
        <v>901</v>
      </c>
      <c r="BX820" s="146" t="s">
        <v>1006</v>
      </c>
      <c r="CP820" s="7" t="s">
        <v>1436</v>
      </c>
      <c r="CQ820" s="7" t="str">
        <f t="shared" ref="CQ820" si="133">$CC$7</f>
        <v>01. Szary 7046</v>
      </c>
    </row>
    <row r="821" spans="75:95">
      <c r="BW821" s="143" t="s">
        <v>901</v>
      </c>
      <c r="BX821" s="146" t="s">
        <v>1857</v>
      </c>
      <c r="CP821" s="7" t="s">
        <v>1436</v>
      </c>
      <c r="CQ821" s="7" t="str">
        <f t="shared" ref="CQ821" si="134">$CC$8</f>
        <v>02. Brązowy 8017</v>
      </c>
    </row>
    <row r="822" spans="75:95">
      <c r="BW822" s="143" t="s">
        <v>901</v>
      </c>
      <c r="BX822" s="146" t="s">
        <v>1858</v>
      </c>
      <c r="CP822" s="7" t="s">
        <v>1437</v>
      </c>
      <c r="CQ822" s="7" t="str">
        <f t="shared" ref="CQ822" si="135">$CC$7</f>
        <v>01. Szary 7046</v>
      </c>
    </row>
    <row r="823" spans="75:95">
      <c r="BW823" s="130" t="s">
        <v>1368</v>
      </c>
      <c r="BX823" s="146" t="s">
        <v>244</v>
      </c>
      <c r="CP823" s="7" t="s">
        <v>1437</v>
      </c>
      <c r="CQ823" s="7" t="str">
        <f t="shared" ref="CQ823" si="136">$CC$8</f>
        <v>02. Brązowy 8017</v>
      </c>
    </row>
    <row r="824" spans="75:95">
      <c r="BW824" s="130" t="s">
        <v>1368</v>
      </c>
      <c r="BX824" s="146" t="s">
        <v>245</v>
      </c>
      <c r="CP824" s="7" t="s">
        <v>1438</v>
      </c>
      <c r="CQ824" s="7" t="str">
        <f t="shared" ref="CQ824" si="137">$CC$7</f>
        <v>01. Szary 7046</v>
      </c>
    </row>
    <row r="825" spans="75:95">
      <c r="BW825" s="130" t="s">
        <v>1368</v>
      </c>
      <c r="BX825" s="146" t="s">
        <v>246</v>
      </c>
      <c r="CP825" s="7" t="s">
        <v>1438</v>
      </c>
      <c r="CQ825" s="7" t="str">
        <f t="shared" ref="CQ825" si="138">$CC$8</f>
        <v>02. Brązowy 8017</v>
      </c>
    </row>
    <row r="826" spans="75:95">
      <c r="BW826" s="130" t="s">
        <v>1368</v>
      </c>
      <c r="BX826" s="146" t="s">
        <v>247</v>
      </c>
      <c r="CP826" s="7" t="s">
        <v>1439</v>
      </c>
      <c r="CQ826" s="7" t="str">
        <f t="shared" ref="CQ826" si="139">$CC$7</f>
        <v>01. Szary 7046</v>
      </c>
    </row>
    <row r="827" spans="75:95">
      <c r="BW827" s="130" t="s">
        <v>1368</v>
      </c>
      <c r="BX827" s="146" t="s">
        <v>248</v>
      </c>
      <c r="CP827" s="7" t="s">
        <v>1439</v>
      </c>
      <c r="CQ827" s="7" t="str">
        <f t="shared" ref="CQ827" si="140">$CC$8</f>
        <v>02. Brązowy 8017</v>
      </c>
    </row>
    <row r="828" spans="75:95">
      <c r="BW828" s="130" t="s">
        <v>1368</v>
      </c>
      <c r="BX828" s="146" t="s">
        <v>249</v>
      </c>
      <c r="CP828" s="7" t="s">
        <v>1440</v>
      </c>
      <c r="CQ828" s="7" t="str">
        <f t="shared" ref="CQ828" si="141">$CC$7</f>
        <v>01. Szary 7046</v>
      </c>
    </row>
    <row r="829" spans="75:95">
      <c r="BW829" s="130" t="s">
        <v>1368</v>
      </c>
      <c r="BX829" s="146" t="s">
        <v>250</v>
      </c>
      <c r="CP829" s="7" t="s">
        <v>1440</v>
      </c>
      <c r="CQ829" s="7" t="str">
        <f t="shared" ref="CQ829" si="142">$CC$8</f>
        <v>02. Brązowy 8017</v>
      </c>
    </row>
    <row r="830" spans="75:95">
      <c r="BW830" s="130" t="s">
        <v>1368</v>
      </c>
      <c r="BX830" s="146" t="s">
        <v>251</v>
      </c>
      <c r="CP830" s="7" t="s">
        <v>1441</v>
      </c>
      <c r="CQ830" s="7" t="str">
        <f t="shared" ref="CQ830" si="143">$CC$7</f>
        <v>01. Szary 7046</v>
      </c>
    </row>
    <row r="831" spans="75:95">
      <c r="BW831" s="130" t="s">
        <v>1368</v>
      </c>
      <c r="BX831" s="147" t="s">
        <v>252</v>
      </c>
      <c r="CP831" s="7" t="s">
        <v>1441</v>
      </c>
      <c r="CQ831" s="7" t="str">
        <f t="shared" ref="CQ831" si="144">$CC$8</f>
        <v>02. Brązowy 8017</v>
      </c>
    </row>
    <row r="832" spans="75:95">
      <c r="BW832" s="130" t="s">
        <v>1368</v>
      </c>
      <c r="BX832" s="148" t="s">
        <v>253</v>
      </c>
      <c r="CP832" s="7" t="s">
        <v>1442</v>
      </c>
      <c r="CQ832" s="7" t="str">
        <f t="shared" ref="CQ832" si="145">$CC$7</f>
        <v>01. Szary 7046</v>
      </c>
    </row>
    <row r="833" spans="75:95">
      <c r="BW833" s="130" t="s">
        <v>1368</v>
      </c>
      <c r="BX833" s="148" t="s">
        <v>254</v>
      </c>
      <c r="CP833" s="7" t="s">
        <v>1442</v>
      </c>
      <c r="CQ833" s="7" t="str">
        <f t="shared" ref="CQ833" si="146">$CC$8</f>
        <v>02. Brązowy 8017</v>
      </c>
    </row>
    <row r="834" spans="75:95">
      <c r="BW834" s="130" t="s">
        <v>1368</v>
      </c>
      <c r="BX834" s="148" t="s">
        <v>255</v>
      </c>
      <c r="CP834" s="7" t="s">
        <v>1443</v>
      </c>
      <c r="CQ834" s="7" t="str">
        <f t="shared" ref="CQ834" si="147">$CC$7</f>
        <v>01. Szary 7046</v>
      </c>
    </row>
    <row r="835" spans="75:95">
      <c r="BW835" s="130" t="s">
        <v>1368</v>
      </c>
      <c r="BX835" s="148" t="s">
        <v>256</v>
      </c>
      <c r="CP835" s="7" t="s">
        <v>1443</v>
      </c>
      <c r="CQ835" s="7" t="str">
        <f t="shared" ref="CQ835" si="148">$CC$8</f>
        <v>02. Brązowy 8017</v>
      </c>
    </row>
    <row r="836" spans="75:95">
      <c r="BW836" s="130" t="s">
        <v>1368</v>
      </c>
      <c r="BX836" s="148" t="s">
        <v>257</v>
      </c>
      <c r="CP836" s="7" t="s">
        <v>1444</v>
      </c>
      <c r="CQ836" s="7" t="str">
        <f t="shared" ref="CQ836" si="149">$CC$7</f>
        <v>01. Szary 7046</v>
      </c>
    </row>
    <row r="837" spans="75:95">
      <c r="BW837" s="130" t="s">
        <v>1368</v>
      </c>
      <c r="BX837" s="148" t="s">
        <v>258</v>
      </c>
      <c r="CP837" s="7" t="s">
        <v>1444</v>
      </c>
      <c r="CQ837" s="7" t="str">
        <f t="shared" ref="CQ837" si="150">$CC$8</f>
        <v>02. Brązowy 8017</v>
      </c>
    </row>
    <row r="838" spans="75:95">
      <c r="BW838" s="130" t="s">
        <v>1368</v>
      </c>
      <c r="BX838" s="148" t="s">
        <v>259</v>
      </c>
      <c r="CP838" s="7" t="s">
        <v>1445</v>
      </c>
      <c r="CQ838" s="7" t="str">
        <f t="shared" ref="CQ838" si="151">$CC$7</f>
        <v>01. Szary 7046</v>
      </c>
    </row>
    <row r="839" spans="75:95">
      <c r="BW839" s="130" t="s">
        <v>1368</v>
      </c>
      <c r="BX839" s="146" t="s">
        <v>772</v>
      </c>
      <c r="CP839" s="7" t="s">
        <v>1445</v>
      </c>
      <c r="CQ839" s="7" t="str">
        <f t="shared" ref="CQ839" si="152">$CC$8</f>
        <v>02. Brązowy 8017</v>
      </c>
    </row>
    <row r="840" spans="75:95">
      <c r="BW840" s="130" t="s">
        <v>1368</v>
      </c>
      <c r="BX840" s="146" t="s">
        <v>773</v>
      </c>
      <c r="CP840" s="7" t="s">
        <v>1446</v>
      </c>
      <c r="CQ840" s="7" t="str">
        <f t="shared" ref="CQ840" si="153">$CC$7</f>
        <v>01. Szary 7046</v>
      </c>
    </row>
    <row r="841" spans="75:95">
      <c r="BW841" s="130" t="s">
        <v>1368</v>
      </c>
      <c r="BX841" s="146" t="s">
        <v>774</v>
      </c>
      <c r="CP841" s="7" t="s">
        <v>1446</v>
      </c>
      <c r="CQ841" s="7" t="str">
        <f t="shared" ref="CQ841" si="154">$CC$8</f>
        <v>02. Brązowy 8017</v>
      </c>
    </row>
    <row r="842" spans="75:95">
      <c r="BW842" s="130" t="s">
        <v>1368</v>
      </c>
      <c r="BX842" s="146" t="s">
        <v>775</v>
      </c>
      <c r="CP842" s="7" t="s">
        <v>1447</v>
      </c>
      <c r="CQ842" s="7" t="str">
        <f t="shared" ref="CQ842" si="155">$CC$7</f>
        <v>01. Szary 7046</v>
      </c>
    </row>
    <row r="843" spans="75:95">
      <c r="BW843" s="130" t="s">
        <v>1368</v>
      </c>
      <c r="BX843" s="146" t="s">
        <v>812</v>
      </c>
      <c r="CP843" s="7" t="s">
        <v>1447</v>
      </c>
      <c r="CQ843" s="7" t="str">
        <f t="shared" ref="CQ843" si="156">$CC$8</f>
        <v>02. Brązowy 8017</v>
      </c>
    </row>
    <row r="844" spans="75:95">
      <c r="BW844" s="130" t="s">
        <v>1368</v>
      </c>
      <c r="BX844" s="146" t="s">
        <v>813</v>
      </c>
      <c r="CP844" s="7" t="s">
        <v>1448</v>
      </c>
      <c r="CQ844" s="7" t="str">
        <f t="shared" ref="CQ844" si="157">$CC$7</f>
        <v>01. Szary 7046</v>
      </c>
    </row>
    <row r="845" spans="75:95">
      <c r="BW845" s="130" t="s">
        <v>1368</v>
      </c>
      <c r="BX845" s="146" t="s">
        <v>1005</v>
      </c>
      <c r="CP845" s="7" t="s">
        <v>1448</v>
      </c>
      <c r="CQ845" s="7" t="str">
        <f t="shared" ref="CQ845" si="158">$CC$8</f>
        <v>02. Brązowy 8017</v>
      </c>
    </row>
    <row r="846" spans="75:95">
      <c r="BW846" s="130" t="s">
        <v>1368</v>
      </c>
      <c r="BX846" s="146" t="s">
        <v>1006</v>
      </c>
      <c r="CP846" s="7" t="s">
        <v>1449</v>
      </c>
      <c r="CQ846" s="7" t="str">
        <f t="shared" ref="CQ846" si="159">$CC$7</f>
        <v>01. Szary 7046</v>
      </c>
    </row>
    <row r="847" spans="75:95">
      <c r="BW847" s="130" t="s">
        <v>1368</v>
      </c>
      <c r="BX847" s="146" t="s">
        <v>1857</v>
      </c>
      <c r="CP847" s="7" t="s">
        <v>1449</v>
      </c>
      <c r="CQ847" s="7" t="str">
        <f t="shared" ref="CQ847" si="160">$CC$8</f>
        <v>02. Brązowy 8017</v>
      </c>
    </row>
    <row r="848" spans="75:95">
      <c r="BW848" s="130" t="s">
        <v>1368</v>
      </c>
      <c r="BX848" s="146" t="s">
        <v>1858</v>
      </c>
      <c r="CP848" s="7" t="s">
        <v>1450</v>
      </c>
      <c r="CQ848" s="7" t="str">
        <f t="shared" ref="CQ848" si="161">$CC$7</f>
        <v>01. Szary 7046</v>
      </c>
    </row>
    <row r="849" spans="75:95">
      <c r="BW849" s="143" t="s">
        <v>939</v>
      </c>
      <c r="BX849" s="146" t="s">
        <v>244</v>
      </c>
      <c r="CP849" s="7" t="s">
        <v>1450</v>
      </c>
      <c r="CQ849" s="7" t="str">
        <f t="shared" ref="CQ849" si="162">$CC$8</f>
        <v>02. Brązowy 8017</v>
      </c>
    </row>
    <row r="850" spans="75:95">
      <c r="BW850" s="143" t="s">
        <v>939</v>
      </c>
      <c r="BX850" s="146" t="s">
        <v>245</v>
      </c>
      <c r="CP850" s="7" t="s">
        <v>1451</v>
      </c>
      <c r="CQ850" s="7" t="str">
        <f t="shared" ref="CQ850" si="163">$CC$7</f>
        <v>01. Szary 7046</v>
      </c>
    </row>
    <row r="851" spans="75:95">
      <c r="BW851" s="143" t="s">
        <v>939</v>
      </c>
      <c r="BX851" s="146" t="s">
        <v>246</v>
      </c>
      <c r="CP851" s="7" t="s">
        <v>1451</v>
      </c>
      <c r="CQ851" s="7" t="str">
        <f t="shared" ref="CQ851" si="164">$CC$8</f>
        <v>02. Brązowy 8017</v>
      </c>
    </row>
    <row r="852" spans="75:95">
      <c r="BW852" s="143" t="s">
        <v>939</v>
      </c>
      <c r="BX852" s="146" t="s">
        <v>247</v>
      </c>
      <c r="CP852" s="7" t="s">
        <v>1452</v>
      </c>
      <c r="CQ852" s="7" t="str">
        <f t="shared" ref="CQ852" si="165">$CC$7</f>
        <v>01. Szary 7046</v>
      </c>
    </row>
    <row r="853" spans="75:95">
      <c r="BW853" s="143" t="s">
        <v>939</v>
      </c>
      <c r="BX853" s="146" t="s">
        <v>248</v>
      </c>
      <c r="CP853" s="7" t="s">
        <v>1452</v>
      </c>
      <c r="CQ853" s="7" t="str">
        <f t="shared" ref="CQ853" si="166">$CC$8</f>
        <v>02. Brązowy 8017</v>
      </c>
    </row>
    <row r="854" spans="75:95">
      <c r="BW854" s="143" t="s">
        <v>939</v>
      </c>
      <c r="BX854" s="146" t="s">
        <v>249</v>
      </c>
      <c r="CP854" s="7" t="s">
        <v>1453</v>
      </c>
      <c r="CQ854" s="7" t="str">
        <f t="shared" ref="CQ854" si="167">$CC$7</f>
        <v>01. Szary 7046</v>
      </c>
    </row>
    <row r="855" spans="75:95">
      <c r="BW855" s="143" t="s">
        <v>939</v>
      </c>
      <c r="BX855" s="146" t="s">
        <v>250</v>
      </c>
      <c r="CP855" s="7" t="s">
        <v>1453</v>
      </c>
      <c r="CQ855" s="7" t="str">
        <f t="shared" ref="CQ855" si="168">$CC$8</f>
        <v>02. Brązowy 8017</v>
      </c>
    </row>
    <row r="856" spans="75:95">
      <c r="BW856" s="143" t="s">
        <v>939</v>
      </c>
      <c r="BX856" s="146" t="s">
        <v>251</v>
      </c>
      <c r="CP856" s="7" t="s">
        <v>1454</v>
      </c>
      <c r="CQ856" s="7" t="str">
        <f t="shared" ref="CQ856" si="169">$CC$7</f>
        <v>01. Szary 7046</v>
      </c>
    </row>
    <row r="857" spans="75:95">
      <c r="BW857" s="143" t="s">
        <v>939</v>
      </c>
      <c r="BX857" s="147" t="s">
        <v>252</v>
      </c>
      <c r="CP857" s="7" t="s">
        <v>1454</v>
      </c>
      <c r="CQ857" s="7" t="str">
        <f t="shared" ref="CQ857" si="170">$CC$8</f>
        <v>02. Brązowy 8017</v>
      </c>
    </row>
    <row r="858" spans="75:95">
      <c r="BW858" s="143" t="s">
        <v>939</v>
      </c>
      <c r="BX858" s="148" t="s">
        <v>253</v>
      </c>
      <c r="CP858" s="7" t="s">
        <v>1455</v>
      </c>
      <c r="CQ858" s="7" t="str">
        <f t="shared" ref="CQ858" si="171">$CC$7</f>
        <v>01. Szary 7046</v>
      </c>
    </row>
    <row r="859" spans="75:95">
      <c r="BW859" s="143" t="s">
        <v>939</v>
      </c>
      <c r="BX859" s="148" t="s">
        <v>254</v>
      </c>
      <c r="CP859" s="7" t="s">
        <v>1455</v>
      </c>
      <c r="CQ859" s="7" t="str">
        <f t="shared" ref="CQ859" si="172">$CC$8</f>
        <v>02. Brązowy 8017</v>
      </c>
    </row>
    <row r="860" spans="75:95">
      <c r="BW860" s="143" t="s">
        <v>939</v>
      </c>
      <c r="BX860" s="148" t="s">
        <v>255</v>
      </c>
      <c r="CP860" s="7" t="s">
        <v>1456</v>
      </c>
      <c r="CQ860" s="7" t="str">
        <f t="shared" ref="CQ860" si="173">$CC$7</f>
        <v>01. Szary 7046</v>
      </c>
    </row>
    <row r="861" spans="75:95">
      <c r="BW861" s="143" t="s">
        <v>939</v>
      </c>
      <c r="BX861" s="148" t="s">
        <v>256</v>
      </c>
      <c r="CP861" s="7" t="s">
        <v>1456</v>
      </c>
      <c r="CQ861" s="7" t="str">
        <f t="shared" ref="CQ861" si="174">$CC$8</f>
        <v>02. Brązowy 8017</v>
      </c>
    </row>
    <row r="862" spans="75:95">
      <c r="BW862" s="143" t="s">
        <v>939</v>
      </c>
      <c r="BX862" s="148" t="s">
        <v>257</v>
      </c>
      <c r="CP862" s="7" t="s">
        <v>1457</v>
      </c>
      <c r="CQ862" s="7" t="str">
        <f t="shared" ref="CQ862" si="175">$CC$7</f>
        <v>01. Szary 7046</v>
      </c>
    </row>
    <row r="863" spans="75:95">
      <c r="BW863" s="143" t="s">
        <v>939</v>
      </c>
      <c r="BX863" s="148" t="s">
        <v>258</v>
      </c>
      <c r="CP863" s="7" t="s">
        <v>1457</v>
      </c>
      <c r="CQ863" s="7" t="str">
        <f t="shared" ref="CQ863" si="176">$CC$8</f>
        <v>02. Brązowy 8017</v>
      </c>
    </row>
    <row r="864" spans="75:95">
      <c r="BW864" s="143" t="s">
        <v>939</v>
      </c>
      <c r="BX864" s="148" t="s">
        <v>259</v>
      </c>
      <c r="CP864" s="7" t="s">
        <v>1458</v>
      </c>
      <c r="CQ864" s="7" t="str">
        <f t="shared" ref="CQ864" si="177">$CC$7</f>
        <v>01. Szary 7046</v>
      </c>
    </row>
    <row r="865" spans="75:95">
      <c r="BW865" s="143" t="s">
        <v>939</v>
      </c>
      <c r="BX865" s="146" t="s">
        <v>772</v>
      </c>
      <c r="CP865" s="7" t="s">
        <v>1458</v>
      </c>
      <c r="CQ865" s="7" t="str">
        <f t="shared" ref="CQ865" si="178">$CC$8</f>
        <v>02. Brązowy 8017</v>
      </c>
    </row>
    <row r="866" spans="75:95">
      <c r="BW866" s="143" t="s">
        <v>939</v>
      </c>
      <c r="BX866" s="146" t="s">
        <v>773</v>
      </c>
      <c r="CP866" s="7" t="s">
        <v>1459</v>
      </c>
      <c r="CQ866" s="7" t="str">
        <f t="shared" ref="CQ866" si="179">$CC$7</f>
        <v>01. Szary 7046</v>
      </c>
    </row>
    <row r="867" spans="75:95">
      <c r="BW867" s="143" t="s">
        <v>939</v>
      </c>
      <c r="BX867" s="146" t="s">
        <v>774</v>
      </c>
      <c r="CP867" s="7" t="s">
        <v>1459</v>
      </c>
      <c r="CQ867" s="7" t="str">
        <f t="shared" ref="CQ867" si="180">$CC$8</f>
        <v>02. Brązowy 8017</v>
      </c>
    </row>
    <row r="868" spans="75:95">
      <c r="BW868" s="143" t="s">
        <v>939</v>
      </c>
      <c r="BX868" s="146" t="s">
        <v>775</v>
      </c>
      <c r="CP868" s="7" t="s">
        <v>1460</v>
      </c>
      <c r="CQ868" s="7" t="str">
        <f t="shared" ref="CQ868" si="181">$CC$7</f>
        <v>01. Szary 7046</v>
      </c>
    </row>
    <row r="869" spans="75:95">
      <c r="BW869" s="143" t="s">
        <v>939</v>
      </c>
      <c r="BX869" s="146" t="s">
        <v>812</v>
      </c>
      <c r="CP869" s="7" t="s">
        <v>1460</v>
      </c>
      <c r="CQ869" s="7" t="str">
        <f t="shared" ref="CQ869" si="182">$CC$8</f>
        <v>02. Brązowy 8017</v>
      </c>
    </row>
    <row r="870" spans="75:95">
      <c r="BW870" s="145" t="s">
        <v>939</v>
      </c>
      <c r="BX870" s="146" t="s">
        <v>813</v>
      </c>
      <c r="CP870" s="7" t="s">
        <v>1461</v>
      </c>
      <c r="CQ870" s="7" t="str">
        <f t="shared" ref="CQ870" si="183">$CC$7</f>
        <v>01. Szary 7046</v>
      </c>
    </row>
    <row r="871" spans="75:95">
      <c r="BW871" s="145" t="s">
        <v>939</v>
      </c>
      <c r="BX871" s="146" t="s">
        <v>1005</v>
      </c>
      <c r="CP871" s="7" t="s">
        <v>1461</v>
      </c>
      <c r="CQ871" s="7" t="str">
        <f t="shared" ref="CQ871" si="184">$CC$8</f>
        <v>02. Brązowy 8017</v>
      </c>
    </row>
    <row r="872" spans="75:95">
      <c r="BW872" s="145" t="s">
        <v>939</v>
      </c>
      <c r="BX872" s="146" t="s">
        <v>1006</v>
      </c>
      <c r="CP872" s="7" t="s">
        <v>1462</v>
      </c>
      <c r="CQ872" s="7" t="str">
        <f t="shared" ref="CQ872" si="185">$CC$7</f>
        <v>01. Szary 7046</v>
      </c>
    </row>
    <row r="873" spans="75:95">
      <c r="BW873" s="145" t="s">
        <v>939</v>
      </c>
      <c r="BX873" s="146" t="s">
        <v>1857</v>
      </c>
      <c r="CP873" s="7" t="s">
        <v>1462</v>
      </c>
      <c r="CQ873" s="7" t="str">
        <f t="shared" ref="CQ873" si="186">$CC$8</f>
        <v>02. Brązowy 8017</v>
      </c>
    </row>
    <row r="874" spans="75:95">
      <c r="BW874" s="145" t="s">
        <v>939</v>
      </c>
      <c r="BX874" s="146" t="s">
        <v>1858</v>
      </c>
      <c r="CP874" s="7" t="s">
        <v>1463</v>
      </c>
      <c r="CQ874" s="7" t="str">
        <f t="shared" ref="CQ874" si="187">$CC$7</f>
        <v>01. Szary 7046</v>
      </c>
    </row>
    <row r="875" spans="75:95">
      <c r="BW875" s="143" t="s">
        <v>940</v>
      </c>
      <c r="BX875" s="146" t="s">
        <v>244</v>
      </c>
      <c r="CP875" s="7" t="s">
        <v>1463</v>
      </c>
      <c r="CQ875" s="7" t="str">
        <f t="shared" ref="CQ875" si="188">$CC$8</f>
        <v>02. Brązowy 8017</v>
      </c>
    </row>
    <row r="876" spans="75:95">
      <c r="BW876" s="143" t="s">
        <v>940</v>
      </c>
      <c r="BX876" s="146" t="s">
        <v>245</v>
      </c>
      <c r="CP876" s="7" t="s">
        <v>1464</v>
      </c>
      <c r="CQ876" s="7" t="str">
        <f t="shared" ref="CQ876" si="189">$CC$7</f>
        <v>01. Szary 7046</v>
      </c>
    </row>
    <row r="877" spans="75:95">
      <c r="BW877" s="143" t="s">
        <v>940</v>
      </c>
      <c r="BX877" s="146" t="s">
        <v>246</v>
      </c>
      <c r="CP877" s="7" t="s">
        <v>1464</v>
      </c>
      <c r="CQ877" s="7" t="str">
        <f t="shared" ref="CQ877" si="190">$CC$8</f>
        <v>02. Brązowy 8017</v>
      </c>
    </row>
    <row r="878" spans="75:95">
      <c r="BW878" s="143" t="s">
        <v>940</v>
      </c>
      <c r="BX878" s="146" t="s">
        <v>247</v>
      </c>
      <c r="CP878" s="7" t="s">
        <v>1465</v>
      </c>
      <c r="CQ878" s="7" t="str">
        <f t="shared" ref="CQ878" si="191">$CC$7</f>
        <v>01. Szary 7046</v>
      </c>
    </row>
    <row r="879" spans="75:95">
      <c r="BW879" s="143" t="s">
        <v>940</v>
      </c>
      <c r="BX879" s="146" t="s">
        <v>248</v>
      </c>
      <c r="CP879" s="7" t="s">
        <v>1465</v>
      </c>
      <c r="CQ879" s="7" t="str">
        <f t="shared" ref="CQ879" si="192">$CC$8</f>
        <v>02. Brązowy 8017</v>
      </c>
    </row>
    <row r="880" spans="75:95">
      <c r="BW880" s="143" t="s">
        <v>940</v>
      </c>
      <c r="BX880" s="146" t="s">
        <v>249</v>
      </c>
      <c r="CP880" s="7" t="s">
        <v>1466</v>
      </c>
      <c r="CQ880" s="7" t="str">
        <f t="shared" ref="CQ880" si="193">$CC$7</f>
        <v>01. Szary 7046</v>
      </c>
    </row>
    <row r="881" spans="75:95">
      <c r="BW881" s="143" t="s">
        <v>940</v>
      </c>
      <c r="BX881" s="146" t="s">
        <v>250</v>
      </c>
      <c r="CP881" s="7" t="s">
        <v>1466</v>
      </c>
      <c r="CQ881" s="7" t="str">
        <f t="shared" ref="CQ881" si="194">$CC$8</f>
        <v>02. Brązowy 8017</v>
      </c>
    </row>
    <row r="882" spans="75:95">
      <c r="BW882" s="143" t="s">
        <v>940</v>
      </c>
      <c r="BX882" s="146" t="s">
        <v>251</v>
      </c>
      <c r="CP882" s="7" t="s">
        <v>1467</v>
      </c>
      <c r="CQ882" s="7" t="str">
        <f t="shared" ref="CQ882" si="195">$CC$7</f>
        <v>01. Szary 7046</v>
      </c>
    </row>
    <row r="883" spans="75:95">
      <c r="BW883" s="143" t="s">
        <v>940</v>
      </c>
      <c r="BX883" s="147" t="s">
        <v>252</v>
      </c>
      <c r="CP883" s="7" t="s">
        <v>1467</v>
      </c>
      <c r="CQ883" s="7" t="str">
        <f t="shared" ref="CQ883" si="196">$CC$8</f>
        <v>02. Brązowy 8017</v>
      </c>
    </row>
    <row r="884" spans="75:95">
      <c r="BW884" s="143" t="s">
        <v>940</v>
      </c>
      <c r="BX884" s="148" t="s">
        <v>253</v>
      </c>
      <c r="CP884" s="7" t="s">
        <v>1468</v>
      </c>
      <c r="CQ884" s="7" t="str">
        <f t="shared" ref="CQ884" si="197">$CC$7</f>
        <v>01. Szary 7046</v>
      </c>
    </row>
    <row r="885" spans="75:95">
      <c r="BW885" s="143" t="s">
        <v>940</v>
      </c>
      <c r="BX885" s="148" t="s">
        <v>254</v>
      </c>
      <c r="CP885" s="7" t="s">
        <v>1468</v>
      </c>
      <c r="CQ885" s="7" t="str">
        <f t="shared" ref="CQ885" si="198">$CC$8</f>
        <v>02. Brązowy 8017</v>
      </c>
    </row>
    <row r="886" spans="75:95">
      <c r="BW886" s="143" t="s">
        <v>940</v>
      </c>
      <c r="BX886" s="148" t="s">
        <v>255</v>
      </c>
      <c r="CP886" s="7" t="s">
        <v>1469</v>
      </c>
      <c r="CQ886" s="7" t="str">
        <f t="shared" ref="CQ886" si="199">$CC$7</f>
        <v>01. Szary 7046</v>
      </c>
    </row>
    <row r="887" spans="75:95">
      <c r="BW887" s="143" t="s">
        <v>940</v>
      </c>
      <c r="BX887" s="148" t="s">
        <v>256</v>
      </c>
      <c r="CP887" s="7" t="s">
        <v>1469</v>
      </c>
      <c r="CQ887" s="7" t="str">
        <f t="shared" ref="CQ887" si="200">$CC$8</f>
        <v>02. Brązowy 8017</v>
      </c>
    </row>
    <row r="888" spans="75:95">
      <c r="BW888" s="143" t="s">
        <v>940</v>
      </c>
      <c r="BX888" s="148" t="s">
        <v>257</v>
      </c>
      <c r="CP888" s="7" t="s">
        <v>1470</v>
      </c>
      <c r="CQ888" s="7" t="str">
        <f t="shared" ref="CQ888" si="201">$CC$7</f>
        <v>01. Szary 7046</v>
      </c>
    </row>
    <row r="889" spans="75:95">
      <c r="BW889" s="143" t="s">
        <v>940</v>
      </c>
      <c r="BX889" s="148" t="s">
        <v>258</v>
      </c>
      <c r="CP889" s="7" t="s">
        <v>1470</v>
      </c>
      <c r="CQ889" s="7" t="str">
        <f t="shared" ref="CQ889" si="202">$CC$8</f>
        <v>02. Brązowy 8017</v>
      </c>
    </row>
    <row r="890" spans="75:95">
      <c r="BW890" s="143" t="s">
        <v>940</v>
      </c>
      <c r="BX890" s="148" t="s">
        <v>259</v>
      </c>
      <c r="CP890" s="7" t="s">
        <v>1471</v>
      </c>
      <c r="CQ890" s="7" t="str">
        <f t="shared" ref="CQ890" si="203">$CC$7</f>
        <v>01. Szary 7046</v>
      </c>
    </row>
    <row r="891" spans="75:95">
      <c r="BW891" s="143" t="s">
        <v>940</v>
      </c>
      <c r="BX891" s="146" t="s">
        <v>772</v>
      </c>
      <c r="CP891" s="7" t="s">
        <v>1471</v>
      </c>
      <c r="CQ891" s="7" t="str">
        <f t="shared" ref="CQ891" si="204">$CC$8</f>
        <v>02. Brązowy 8017</v>
      </c>
    </row>
    <row r="892" spans="75:95">
      <c r="BW892" s="143" t="s">
        <v>940</v>
      </c>
      <c r="BX892" s="146" t="s">
        <v>773</v>
      </c>
      <c r="CP892" s="7" t="s">
        <v>1472</v>
      </c>
      <c r="CQ892" s="7" t="str">
        <f t="shared" ref="CQ892" si="205">$CC$7</f>
        <v>01. Szary 7046</v>
      </c>
    </row>
    <row r="893" spans="75:95">
      <c r="BW893" s="143" t="s">
        <v>940</v>
      </c>
      <c r="BX893" s="146" t="s">
        <v>774</v>
      </c>
      <c r="CP893" s="7" t="s">
        <v>1472</v>
      </c>
      <c r="CQ893" s="7" t="str">
        <f t="shared" ref="CQ893" si="206">$CC$8</f>
        <v>02. Brązowy 8017</v>
      </c>
    </row>
    <row r="894" spans="75:95">
      <c r="BW894" s="143" t="s">
        <v>940</v>
      </c>
      <c r="BX894" s="146" t="s">
        <v>775</v>
      </c>
      <c r="CP894" s="7" t="s">
        <v>1473</v>
      </c>
      <c r="CQ894" s="7" t="str">
        <f t="shared" ref="CQ894" si="207">$CC$7</f>
        <v>01. Szary 7046</v>
      </c>
    </row>
    <row r="895" spans="75:95">
      <c r="BW895" s="143" t="s">
        <v>940</v>
      </c>
      <c r="BX895" s="146" t="s">
        <v>812</v>
      </c>
      <c r="CP895" s="7" t="s">
        <v>1473</v>
      </c>
      <c r="CQ895" s="7" t="str">
        <f t="shared" ref="CQ895" si="208">$CC$8</f>
        <v>02. Brązowy 8017</v>
      </c>
    </row>
    <row r="896" spans="75:95">
      <c r="BW896" s="144" t="s">
        <v>940</v>
      </c>
      <c r="BX896" s="146" t="s">
        <v>813</v>
      </c>
      <c r="CP896" s="7" t="s">
        <v>1474</v>
      </c>
      <c r="CQ896" s="7" t="str">
        <f t="shared" ref="CQ896" si="209">$CC$7</f>
        <v>01. Szary 7046</v>
      </c>
    </row>
    <row r="897" spans="75:95">
      <c r="BW897" s="144" t="s">
        <v>940</v>
      </c>
      <c r="BX897" s="146" t="s">
        <v>1005</v>
      </c>
      <c r="CP897" s="7" t="s">
        <v>1474</v>
      </c>
      <c r="CQ897" s="7" t="str">
        <f t="shared" ref="CQ897" si="210">$CC$8</f>
        <v>02. Brązowy 8017</v>
      </c>
    </row>
    <row r="898" spans="75:95">
      <c r="BW898" s="144" t="s">
        <v>940</v>
      </c>
      <c r="BX898" s="146" t="s">
        <v>1006</v>
      </c>
      <c r="CP898" s="62"/>
      <c r="CQ898" s="7"/>
    </row>
    <row r="899" spans="75:95">
      <c r="BW899" s="144" t="s">
        <v>940</v>
      </c>
      <c r="BX899" s="146" t="s">
        <v>1857</v>
      </c>
      <c r="CP899" s="62" t="s">
        <v>1506</v>
      </c>
      <c r="CQ899" s="7" t="s">
        <v>1509</v>
      </c>
    </row>
    <row r="900" spans="75:95">
      <c r="BW900" s="144" t="s">
        <v>940</v>
      </c>
      <c r="BX900" s="146" t="s">
        <v>1858</v>
      </c>
      <c r="CP900" s="62" t="s">
        <v>1505</v>
      </c>
      <c r="CQ900" s="7" t="s">
        <v>1510</v>
      </c>
    </row>
    <row r="901" spans="75:95">
      <c r="BW901" s="143" t="s">
        <v>941</v>
      </c>
      <c r="BX901" s="149" t="s">
        <v>244</v>
      </c>
      <c r="CP901" s="62" t="s">
        <v>1507</v>
      </c>
      <c r="CQ901" s="7" t="s">
        <v>1511</v>
      </c>
    </row>
    <row r="902" spans="75:95">
      <c r="BW902" s="143" t="s">
        <v>941</v>
      </c>
      <c r="BX902" s="146" t="s">
        <v>245</v>
      </c>
      <c r="CP902" s="62" t="s">
        <v>1508</v>
      </c>
      <c r="CQ902" s="7" t="s">
        <v>1512</v>
      </c>
    </row>
    <row r="903" spans="75:95">
      <c r="BW903" s="143" t="s">
        <v>941</v>
      </c>
      <c r="BX903" s="146" t="s">
        <v>246</v>
      </c>
    </row>
    <row r="904" spans="75:95">
      <c r="BW904" s="143" t="s">
        <v>941</v>
      </c>
      <c r="BX904" s="146" t="s">
        <v>247</v>
      </c>
    </row>
    <row r="905" spans="75:95">
      <c r="BW905" s="143" t="s">
        <v>941</v>
      </c>
      <c r="BX905" s="146" t="s">
        <v>248</v>
      </c>
    </row>
    <row r="906" spans="75:95">
      <c r="BW906" s="143" t="s">
        <v>941</v>
      </c>
      <c r="BX906" s="146" t="s">
        <v>249</v>
      </c>
    </row>
    <row r="907" spans="75:95">
      <c r="BW907" s="143" t="s">
        <v>941</v>
      </c>
      <c r="BX907" s="146" t="s">
        <v>250</v>
      </c>
    </row>
    <row r="908" spans="75:95">
      <c r="BW908" s="143" t="s">
        <v>941</v>
      </c>
      <c r="BX908" s="146" t="s">
        <v>251</v>
      </c>
    </row>
    <row r="909" spans="75:95">
      <c r="BW909" s="143" t="s">
        <v>941</v>
      </c>
      <c r="BX909" s="147" t="s">
        <v>252</v>
      </c>
    </row>
    <row r="910" spans="75:95">
      <c r="BW910" s="143" t="s">
        <v>941</v>
      </c>
      <c r="BX910" s="148" t="s">
        <v>253</v>
      </c>
    </row>
    <row r="911" spans="75:95">
      <c r="BW911" s="143" t="s">
        <v>941</v>
      </c>
      <c r="BX911" s="148" t="s">
        <v>254</v>
      </c>
    </row>
    <row r="912" spans="75:95">
      <c r="BW912" s="143" t="s">
        <v>941</v>
      </c>
      <c r="BX912" s="148" t="s">
        <v>255</v>
      </c>
    </row>
    <row r="913" spans="75:76">
      <c r="BW913" s="143" t="s">
        <v>941</v>
      </c>
      <c r="BX913" s="148" t="s">
        <v>256</v>
      </c>
    </row>
    <row r="914" spans="75:76">
      <c r="BW914" s="143" t="s">
        <v>941</v>
      </c>
      <c r="BX914" s="148" t="s">
        <v>257</v>
      </c>
    </row>
    <row r="915" spans="75:76">
      <c r="BW915" s="143" t="s">
        <v>941</v>
      </c>
      <c r="BX915" s="148" t="s">
        <v>258</v>
      </c>
    </row>
    <row r="916" spans="75:76">
      <c r="BW916" s="143" t="s">
        <v>941</v>
      </c>
      <c r="BX916" s="148" t="s">
        <v>259</v>
      </c>
    </row>
    <row r="917" spans="75:76">
      <c r="BW917" s="143" t="s">
        <v>941</v>
      </c>
      <c r="BX917" s="146" t="s">
        <v>772</v>
      </c>
    </row>
    <row r="918" spans="75:76">
      <c r="BW918" s="143" t="s">
        <v>941</v>
      </c>
      <c r="BX918" s="146" t="s">
        <v>773</v>
      </c>
    </row>
    <row r="919" spans="75:76">
      <c r="BW919" s="143" t="s">
        <v>941</v>
      </c>
      <c r="BX919" s="146" t="s">
        <v>774</v>
      </c>
    </row>
    <row r="920" spans="75:76">
      <c r="BW920" s="143" t="s">
        <v>941</v>
      </c>
      <c r="BX920" s="146" t="s">
        <v>775</v>
      </c>
    </row>
    <row r="921" spans="75:76">
      <c r="BW921" s="143" t="s">
        <v>941</v>
      </c>
      <c r="BX921" s="146" t="s">
        <v>812</v>
      </c>
    </row>
    <row r="922" spans="75:76">
      <c r="BW922" s="144" t="s">
        <v>941</v>
      </c>
      <c r="BX922" s="146" t="s">
        <v>813</v>
      </c>
    </row>
    <row r="923" spans="75:76">
      <c r="BW923" s="144" t="s">
        <v>941</v>
      </c>
      <c r="BX923" s="146" t="s">
        <v>1005</v>
      </c>
    </row>
    <row r="924" spans="75:76">
      <c r="BW924" s="144" t="s">
        <v>941</v>
      </c>
      <c r="BX924" s="146" t="s">
        <v>1006</v>
      </c>
    </row>
    <row r="925" spans="75:76">
      <c r="BW925" s="144" t="s">
        <v>941</v>
      </c>
      <c r="BX925" s="146" t="s">
        <v>1857</v>
      </c>
    </row>
    <row r="926" spans="75:76">
      <c r="BW926" s="144" t="s">
        <v>941</v>
      </c>
      <c r="BX926" s="146" t="s">
        <v>1858</v>
      </c>
    </row>
    <row r="927" spans="75:76">
      <c r="BW927" s="143" t="s">
        <v>942</v>
      </c>
      <c r="BX927" s="149" t="s">
        <v>244</v>
      </c>
    </row>
    <row r="928" spans="75:76">
      <c r="BW928" s="143" t="s">
        <v>942</v>
      </c>
      <c r="BX928" s="146" t="s">
        <v>245</v>
      </c>
    </row>
    <row r="929" spans="75:76">
      <c r="BW929" s="143" t="s">
        <v>942</v>
      </c>
      <c r="BX929" s="146" t="s">
        <v>246</v>
      </c>
    </row>
    <row r="930" spans="75:76">
      <c r="BW930" s="143" t="s">
        <v>942</v>
      </c>
      <c r="BX930" s="146" t="s">
        <v>247</v>
      </c>
    </row>
    <row r="931" spans="75:76">
      <c r="BW931" s="143" t="s">
        <v>942</v>
      </c>
      <c r="BX931" s="146" t="s">
        <v>248</v>
      </c>
    </row>
    <row r="932" spans="75:76">
      <c r="BW932" s="143" t="s">
        <v>942</v>
      </c>
      <c r="BX932" s="146" t="s">
        <v>249</v>
      </c>
    </row>
    <row r="933" spans="75:76">
      <c r="BW933" s="143" t="s">
        <v>942</v>
      </c>
      <c r="BX933" s="146" t="s">
        <v>250</v>
      </c>
    </row>
    <row r="934" spans="75:76">
      <c r="BW934" s="143" t="s">
        <v>942</v>
      </c>
      <c r="BX934" s="146" t="s">
        <v>251</v>
      </c>
    </row>
    <row r="935" spans="75:76">
      <c r="BW935" s="143" t="s">
        <v>942</v>
      </c>
      <c r="BX935" s="147" t="s">
        <v>252</v>
      </c>
    </row>
    <row r="936" spans="75:76">
      <c r="BW936" s="143" t="s">
        <v>942</v>
      </c>
      <c r="BX936" s="148" t="s">
        <v>253</v>
      </c>
    </row>
    <row r="937" spans="75:76">
      <c r="BW937" s="143" t="s">
        <v>942</v>
      </c>
      <c r="BX937" s="148" t="s">
        <v>254</v>
      </c>
    </row>
    <row r="938" spans="75:76">
      <c r="BW938" s="143" t="s">
        <v>942</v>
      </c>
      <c r="BX938" s="148" t="s">
        <v>255</v>
      </c>
    </row>
    <row r="939" spans="75:76">
      <c r="BW939" s="143" t="s">
        <v>942</v>
      </c>
      <c r="BX939" s="148" t="s">
        <v>256</v>
      </c>
    </row>
    <row r="940" spans="75:76">
      <c r="BW940" s="143" t="s">
        <v>942</v>
      </c>
      <c r="BX940" s="148" t="s">
        <v>257</v>
      </c>
    </row>
    <row r="941" spans="75:76">
      <c r="BW941" s="143" t="s">
        <v>942</v>
      </c>
      <c r="BX941" s="148" t="s">
        <v>258</v>
      </c>
    </row>
    <row r="942" spans="75:76">
      <c r="BW942" s="143" t="s">
        <v>942</v>
      </c>
      <c r="BX942" s="148" t="s">
        <v>259</v>
      </c>
    </row>
    <row r="943" spans="75:76">
      <c r="BW943" s="143" t="s">
        <v>942</v>
      </c>
      <c r="BX943" s="146" t="s">
        <v>772</v>
      </c>
    </row>
    <row r="944" spans="75:76">
      <c r="BW944" s="143" t="s">
        <v>942</v>
      </c>
      <c r="BX944" s="146" t="s">
        <v>773</v>
      </c>
    </row>
    <row r="945" spans="75:76">
      <c r="BW945" s="143" t="s">
        <v>942</v>
      </c>
      <c r="BX945" s="146" t="s">
        <v>774</v>
      </c>
    </row>
    <row r="946" spans="75:76">
      <c r="BW946" s="143" t="s">
        <v>942</v>
      </c>
      <c r="BX946" s="146" t="s">
        <v>775</v>
      </c>
    </row>
    <row r="947" spans="75:76">
      <c r="BW947" s="143" t="s">
        <v>942</v>
      </c>
      <c r="BX947" s="146" t="s">
        <v>812</v>
      </c>
    </row>
    <row r="948" spans="75:76">
      <c r="BW948" s="143" t="s">
        <v>942</v>
      </c>
      <c r="BX948" s="146" t="s">
        <v>813</v>
      </c>
    </row>
    <row r="949" spans="75:76">
      <c r="BW949" s="143" t="s">
        <v>942</v>
      </c>
      <c r="BX949" s="146" t="s">
        <v>1005</v>
      </c>
    </row>
    <row r="950" spans="75:76">
      <c r="BW950" s="143" t="s">
        <v>942</v>
      </c>
      <c r="BX950" s="146" t="s">
        <v>1006</v>
      </c>
    </row>
    <row r="951" spans="75:76">
      <c r="BW951" s="143" t="s">
        <v>942</v>
      </c>
      <c r="BX951" s="146" t="s">
        <v>1857</v>
      </c>
    </row>
    <row r="952" spans="75:76">
      <c r="BW952" s="143" t="s">
        <v>942</v>
      </c>
      <c r="BX952" s="146" t="s">
        <v>1858</v>
      </c>
    </row>
    <row r="953" spans="75:76">
      <c r="BW953" s="102" t="s">
        <v>12</v>
      </c>
      <c r="BX953" s="110" t="s">
        <v>244</v>
      </c>
    </row>
    <row r="954" spans="75:76">
      <c r="BW954" s="102" t="s">
        <v>12</v>
      </c>
      <c r="BX954" s="110" t="s">
        <v>245</v>
      </c>
    </row>
    <row r="955" spans="75:76">
      <c r="BW955" s="102" t="s">
        <v>12</v>
      </c>
      <c r="BX955" s="110" t="s">
        <v>246</v>
      </c>
    </row>
    <row r="956" spans="75:76">
      <c r="BW956" s="102" t="s">
        <v>12</v>
      </c>
      <c r="BX956" s="110" t="s">
        <v>247</v>
      </c>
    </row>
    <row r="957" spans="75:76">
      <c r="BW957" s="102" t="s">
        <v>12</v>
      </c>
      <c r="BX957" s="110" t="s">
        <v>248</v>
      </c>
    </row>
    <row r="958" spans="75:76">
      <c r="BW958" s="102" t="s">
        <v>12</v>
      </c>
      <c r="BX958" s="110" t="s">
        <v>249</v>
      </c>
    </row>
    <row r="959" spans="75:76">
      <c r="BW959" s="102" t="s">
        <v>12</v>
      </c>
      <c r="BX959" s="110" t="s">
        <v>250</v>
      </c>
    </row>
    <row r="960" spans="75:76">
      <c r="BW960" s="102" t="s">
        <v>12</v>
      </c>
      <c r="BX960" s="110" t="s">
        <v>251</v>
      </c>
    </row>
    <row r="961" spans="75:76">
      <c r="BW961" s="102" t="s">
        <v>12</v>
      </c>
      <c r="BX961" s="111" t="s">
        <v>252</v>
      </c>
    </row>
    <row r="962" spans="75:76">
      <c r="BW962" s="102" t="s">
        <v>12</v>
      </c>
      <c r="BX962" s="112" t="s">
        <v>253</v>
      </c>
    </row>
    <row r="963" spans="75:76">
      <c r="BW963" s="102" t="s">
        <v>12</v>
      </c>
      <c r="BX963" s="112" t="s">
        <v>254</v>
      </c>
    </row>
    <row r="964" spans="75:76">
      <c r="BW964" s="102" t="s">
        <v>12</v>
      </c>
      <c r="BX964" s="112" t="s">
        <v>255</v>
      </c>
    </row>
    <row r="965" spans="75:76">
      <c r="BW965" s="102" t="s">
        <v>12</v>
      </c>
      <c r="BX965" s="112" t="s">
        <v>256</v>
      </c>
    </row>
    <row r="966" spans="75:76">
      <c r="BW966" s="102" t="s">
        <v>12</v>
      </c>
      <c r="BX966" s="112" t="s">
        <v>257</v>
      </c>
    </row>
    <row r="967" spans="75:76">
      <c r="BW967" s="102" t="s">
        <v>12</v>
      </c>
      <c r="BX967" s="112" t="s">
        <v>258</v>
      </c>
    </row>
    <row r="968" spans="75:76">
      <c r="BW968" s="102" t="s">
        <v>12</v>
      </c>
      <c r="BX968" s="112" t="s">
        <v>259</v>
      </c>
    </row>
    <row r="969" spans="75:76">
      <c r="BW969" s="102" t="s">
        <v>12</v>
      </c>
      <c r="BX969" s="110" t="s">
        <v>772</v>
      </c>
    </row>
    <row r="970" spans="75:76">
      <c r="BW970" s="102" t="s">
        <v>12</v>
      </c>
      <c r="BX970" s="110" t="s">
        <v>773</v>
      </c>
    </row>
    <row r="971" spans="75:76">
      <c r="BW971" s="102" t="s">
        <v>12</v>
      </c>
      <c r="BX971" s="110" t="s">
        <v>774</v>
      </c>
    </row>
    <row r="972" spans="75:76">
      <c r="BW972" s="102" t="s">
        <v>12</v>
      </c>
      <c r="BX972" s="110" t="s">
        <v>775</v>
      </c>
    </row>
    <row r="973" spans="75:76">
      <c r="BW973" s="102" t="s">
        <v>12</v>
      </c>
      <c r="BX973" s="110" t="s">
        <v>812</v>
      </c>
    </row>
    <row r="974" spans="75:76">
      <c r="BW974" s="102" t="s">
        <v>12</v>
      </c>
      <c r="BX974" s="110" t="s">
        <v>813</v>
      </c>
    </row>
    <row r="975" spans="75:76">
      <c r="BW975" s="102" t="s">
        <v>12</v>
      </c>
      <c r="BX975" s="110" t="s">
        <v>1005</v>
      </c>
    </row>
    <row r="976" spans="75:76">
      <c r="BW976" s="102" t="s">
        <v>12</v>
      </c>
      <c r="BX976" s="110" t="s">
        <v>1006</v>
      </c>
    </row>
    <row r="977" spans="75:78">
      <c r="BW977" s="102" t="s">
        <v>12</v>
      </c>
      <c r="BX977" s="110" t="s">
        <v>1857</v>
      </c>
    </row>
    <row r="978" spans="75:78">
      <c r="BW978" s="102" t="s">
        <v>12</v>
      </c>
      <c r="BX978" s="110" t="s">
        <v>1858</v>
      </c>
    </row>
    <row r="979" spans="75:78">
      <c r="BW979" s="102" t="s">
        <v>13</v>
      </c>
      <c r="BX979" s="110" t="s">
        <v>244</v>
      </c>
    </row>
    <row r="980" spans="75:78">
      <c r="BW980" s="102" t="s">
        <v>13</v>
      </c>
      <c r="BX980" s="110" t="s">
        <v>245</v>
      </c>
    </row>
    <row r="981" spans="75:78">
      <c r="BW981" s="102" t="s">
        <v>13</v>
      </c>
      <c r="BX981" s="110" t="s">
        <v>246</v>
      </c>
    </row>
    <row r="982" spans="75:78">
      <c r="BW982" s="102" t="s">
        <v>13</v>
      </c>
      <c r="BX982" s="110" t="s">
        <v>247</v>
      </c>
    </row>
    <row r="983" spans="75:78">
      <c r="BW983" s="102" t="s">
        <v>13</v>
      </c>
      <c r="BX983" s="110" t="s">
        <v>248</v>
      </c>
    </row>
    <row r="984" spans="75:78">
      <c r="BW984" s="102" t="s">
        <v>13</v>
      </c>
      <c r="BX984" s="110" t="s">
        <v>249</v>
      </c>
    </row>
    <row r="985" spans="75:78">
      <c r="BW985" s="102" t="s">
        <v>13</v>
      </c>
      <c r="BX985" s="110" t="s">
        <v>250</v>
      </c>
    </row>
    <row r="986" spans="75:78">
      <c r="BW986" s="102" t="s">
        <v>13</v>
      </c>
      <c r="BX986" s="110" t="s">
        <v>251</v>
      </c>
      <c r="BZ986" s="3">
        <v>0</v>
      </c>
    </row>
    <row r="987" spans="75:78">
      <c r="BW987" s="102" t="s">
        <v>13</v>
      </c>
      <c r="BX987" s="110" t="s">
        <v>252</v>
      </c>
    </row>
    <row r="988" spans="75:78">
      <c r="BW988" s="102" t="s">
        <v>13</v>
      </c>
      <c r="BX988" s="110" t="s">
        <v>253</v>
      </c>
    </row>
    <row r="989" spans="75:78">
      <c r="BW989" s="102" t="s">
        <v>13</v>
      </c>
      <c r="BX989" s="110" t="s">
        <v>254</v>
      </c>
    </row>
    <row r="990" spans="75:78">
      <c r="BW990" s="102" t="s">
        <v>13</v>
      </c>
      <c r="BX990" s="110" t="s">
        <v>255</v>
      </c>
    </row>
    <row r="991" spans="75:78">
      <c r="BW991" s="102" t="s">
        <v>13</v>
      </c>
      <c r="BX991" s="110" t="s">
        <v>256</v>
      </c>
    </row>
    <row r="992" spans="75:78">
      <c r="BW992" s="102" t="s">
        <v>13</v>
      </c>
      <c r="BX992" s="110" t="s">
        <v>257</v>
      </c>
    </row>
    <row r="993" spans="75:76">
      <c r="BW993" s="102" t="s">
        <v>13</v>
      </c>
      <c r="BX993" s="110" t="s">
        <v>258</v>
      </c>
    </row>
    <row r="994" spans="75:76">
      <c r="BW994" s="102" t="s">
        <v>13</v>
      </c>
      <c r="BX994" s="110" t="s">
        <v>259</v>
      </c>
    </row>
    <row r="995" spans="75:76">
      <c r="BW995" s="102" t="s">
        <v>13</v>
      </c>
      <c r="BX995" s="110" t="s">
        <v>772</v>
      </c>
    </row>
    <row r="996" spans="75:76">
      <c r="BW996" s="102" t="s">
        <v>13</v>
      </c>
      <c r="BX996" s="110" t="s">
        <v>773</v>
      </c>
    </row>
    <row r="997" spans="75:76">
      <c r="BW997" s="102" t="s">
        <v>13</v>
      </c>
      <c r="BX997" s="110" t="s">
        <v>774</v>
      </c>
    </row>
    <row r="998" spans="75:76">
      <c r="BW998" s="102" t="s">
        <v>13</v>
      </c>
      <c r="BX998" s="110" t="s">
        <v>775</v>
      </c>
    </row>
    <row r="999" spans="75:76">
      <c r="BW999" s="102" t="s">
        <v>13</v>
      </c>
      <c r="BX999" s="110" t="s">
        <v>812</v>
      </c>
    </row>
    <row r="1000" spans="75:76">
      <c r="BW1000" s="102" t="s">
        <v>13</v>
      </c>
      <c r="BX1000" s="110" t="s">
        <v>813</v>
      </c>
    </row>
    <row r="1001" spans="75:76">
      <c r="BW1001" s="102" t="s">
        <v>13</v>
      </c>
      <c r="BX1001" s="110" t="s">
        <v>1005</v>
      </c>
    </row>
    <row r="1002" spans="75:76">
      <c r="BW1002" s="102" t="s">
        <v>13</v>
      </c>
      <c r="BX1002" s="110" t="s">
        <v>1006</v>
      </c>
    </row>
    <row r="1003" spans="75:76">
      <c r="BW1003" s="102" t="s">
        <v>13</v>
      </c>
      <c r="BX1003" s="110" t="s">
        <v>1857</v>
      </c>
    </row>
    <row r="1004" spans="75:76">
      <c r="BW1004" s="102" t="s">
        <v>13</v>
      </c>
      <c r="BX1004" s="110" t="s">
        <v>1858</v>
      </c>
    </row>
    <row r="1005" spans="75:76">
      <c r="BW1005" s="102" t="s">
        <v>14</v>
      </c>
      <c r="BX1005" s="110" t="s">
        <v>244</v>
      </c>
    </row>
    <row r="1006" spans="75:76">
      <c r="BW1006" s="102" t="s">
        <v>14</v>
      </c>
      <c r="BX1006" s="110" t="s">
        <v>245</v>
      </c>
    </row>
    <row r="1007" spans="75:76">
      <c r="BW1007" s="102" t="s">
        <v>14</v>
      </c>
      <c r="BX1007" s="110" t="s">
        <v>246</v>
      </c>
    </row>
    <row r="1008" spans="75:76">
      <c r="BW1008" s="102" t="s">
        <v>14</v>
      </c>
      <c r="BX1008" s="110" t="s">
        <v>247</v>
      </c>
    </row>
    <row r="1009" spans="75:76">
      <c r="BW1009" s="102" t="s">
        <v>14</v>
      </c>
      <c r="BX1009" s="110" t="s">
        <v>248</v>
      </c>
    </row>
    <row r="1010" spans="75:76">
      <c r="BW1010" s="102" t="s">
        <v>14</v>
      </c>
      <c r="BX1010" s="110" t="s">
        <v>249</v>
      </c>
    </row>
    <row r="1011" spans="75:76">
      <c r="BW1011" s="102" t="s">
        <v>14</v>
      </c>
      <c r="BX1011" s="110" t="s">
        <v>250</v>
      </c>
    </row>
    <row r="1012" spans="75:76">
      <c r="BW1012" s="102" t="s">
        <v>14</v>
      </c>
      <c r="BX1012" s="110" t="s">
        <v>251</v>
      </c>
    </row>
    <row r="1013" spans="75:76">
      <c r="BW1013" s="102" t="s">
        <v>14</v>
      </c>
      <c r="BX1013" s="111" t="s">
        <v>252</v>
      </c>
    </row>
    <row r="1014" spans="75:76">
      <c r="BW1014" s="102" t="s">
        <v>14</v>
      </c>
      <c r="BX1014" s="112" t="s">
        <v>253</v>
      </c>
    </row>
    <row r="1015" spans="75:76">
      <c r="BW1015" s="102" t="s">
        <v>14</v>
      </c>
      <c r="BX1015" s="112" t="s">
        <v>254</v>
      </c>
    </row>
    <row r="1016" spans="75:76">
      <c r="BW1016" s="102" t="s">
        <v>14</v>
      </c>
      <c r="BX1016" s="112" t="s">
        <v>255</v>
      </c>
    </row>
    <row r="1017" spans="75:76">
      <c r="BW1017" s="102" t="s">
        <v>14</v>
      </c>
      <c r="BX1017" s="112" t="s">
        <v>256</v>
      </c>
    </row>
    <row r="1018" spans="75:76">
      <c r="BW1018" s="102" t="s">
        <v>14</v>
      </c>
      <c r="BX1018" s="112" t="s">
        <v>257</v>
      </c>
    </row>
    <row r="1019" spans="75:76">
      <c r="BW1019" s="102" t="s">
        <v>14</v>
      </c>
      <c r="BX1019" s="112" t="s">
        <v>258</v>
      </c>
    </row>
    <row r="1020" spans="75:76">
      <c r="BW1020" s="102" t="s">
        <v>14</v>
      </c>
      <c r="BX1020" s="112" t="s">
        <v>259</v>
      </c>
    </row>
    <row r="1021" spans="75:76">
      <c r="BW1021" s="102" t="s">
        <v>14</v>
      </c>
      <c r="BX1021" s="110" t="s">
        <v>772</v>
      </c>
    </row>
    <row r="1022" spans="75:76">
      <c r="BW1022" s="102" t="s">
        <v>14</v>
      </c>
      <c r="BX1022" s="110" t="s">
        <v>773</v>
      </c>
    </row>
    <row r="1023" spans="75:76">
      <c r="BW1023" s="102" t="s">
        <v>14</v>
      </c>
      <c r="BX1023" s="110" t="s">
        <v>774</v>
      </c>
    </row>
    <row r="1024" spans="75:76">
      <c r="BW1024" s="102" t="s">
        <v>14</v>
      </c>
      <c r="BX1024" s="110" t="s">
        <v>775</v>
      </c>
    </row>
    <row r="1025" spans="75:76">
      <c r="BW1025" s="102" t="s">
        <v>14</v>
      </c>
      <c r="BX1025" s="110" t="s">
        <v>812</v>
      </c>
    </row>
    <row r="1026" spans="75:76">
      <c r="BW1026" s="102" t="s">
        <v>14</v>
      </c>
      <c r="BX1026" s="110" t="s">
        <v>813</v>
      </c>
    </row>
    <row r="1027" spans="75:76">
      <c r="BW1027" s="102" t="s">
        <v>14</v>
      </c>
      <c r="BX1027" s="110" t="s">
        <v>1005</v>
      </c>
    </row>
    <row r="1028" spans="75:76">
      <c r="BW1028" s="102" t="s">
        <v>14</v>
      </c>
      <c r="BX1028" s="110" t="s">
        <v>1006</v>
      </c>
    </row>
    <row r="1029" spans="75:76">
      <c r="BW1029" s="102" t="s">
        <v>14</v>
      </c>
      <c r="BX1029" s="110" t="s">
        <v>1857</v>
      </c>
    </row>
    <row r="1030" spans="75:76">
      <c r="BW1030" s="102" t="s">
        <v>14</v>
      </c>
      <c r="BX1030" s="110" t="s">
        <v>1858</v>
      </c>
    </row>
    <row r="1031" spans="75:76">
      <c r="BW1031" s="102" t="s">
        <v>50</v>
      </c>
      <c r="BX1031" s="110" t="s">
        <v>244</v>
      </c>
    </row>
    <row r="1032" spans="75:76">
      <c r="BW1032" s="102" t="s">
        <v>50</v>
      </c>
      <c r="BX1032" s="110" t="s">
        <v>245</v>
      </c>
    </row>
    <row r="1033" spans="75:76">
      <c r="BW1033" s="102" t="s">
        <v>50</v>
      </c>
      <c r="BX1033" s="110" t="s">
        <v>246</v>
      </c>
    </row>
    <row r="1034" spans="75:76">
      <c r="BW1034" s="102" t="s">
        <v>50</v>
      </c>
      <c r="BX1034" s="110" t="s">
        <v>247</v>
      </c>
    </row>
    <row r="1035" spans="75:76">
      <c r="BW1035" s="102" t="s">
        <v>50</v>
      </c>
      <c r="BX1035" s="110" t="s">
        <v>248</v>
      </c>
    </row>
    <row r="1036" spans="75:76">
      <c r="BW1036" s="102" t="s">
        <v>50</v>
      </c>
      <c r="BX1036" s="110" t="s">
        <v>249</v>
      </c>
    </row>
    <row r="1037" spans="75:76">
      <c r="BW1037" s="102" t="s">
        <v>50</v>
      </c>
      <c r="BX1037" s="110" t="s">
        <v>250</v>
      </c>
    </row>
    <row r="1038" spans="75:76">
      <c r="BW1038" s="102" t="s">
        <v>50</v>
      </c>
      <c r="BX1038" s="110" t="s">
        <v>251</v>
      </c>
    </row>
    <row r="1039" spans="75:76">
      <c r="BW1039" s="102" t="s">
        <v>50</v>
      </c>
      <c r="BX1039" s="110" t="s">
        <v>252</v>
      </c>
    </row>
    <row r="1040" spans="75:76">
      <c r="BW1040" s="102" t="s">
        <v>50</v>
      </c>
      <c r="BX1040" s="110" t="s">
        <v>253</v>
      </c>
    </row>
    <row r="1041" spans="75:76">
      <c r="BW1041" s="102" t="s">
        <v>50</v>
      </c>
      <c r="BX1041" s="110" t="s">
        <v>254</v>
      </c>
    </row>
    <row r="1042" spans="75:76">
      <c r="BW1042" s="102" t="s">
        <v>50</v>
      </c>
      <c r="BX1042" s="110" t="s">
        <v>255</v>
      </c>
    </row>
    <row r="1043" spans="75:76">
      <c r="BW1043" s="102" t="s">
        <v>50</v>
      </c>
      <c r="BX1043" s="110" t="s">
        <v>256</v>
      </c>
    </row>
    <row r="1044" spans="75:76">
      <c r="BW1044" s="102" t="s">
        <v>50</v>
      </c>
      <c r="BX1044" s="110" t="s">
        <v>257</v>
      </c>
    </row>
    <row r="1045" spans="75:76">
      <c r="BW1045" s="102" t="s">
        <v>50</v>
      </c>
      <c r="BX1045" s="110" t="s">
        <v>258</v>
      </c>
    </row>
    <row r="1046" spans="75:76">
      <c r="BW1046" s="102" t="s">
        <v>50</v>
      </c>
      <c r="BX1046" s="110" t="s">
        <v>259</v>
      </c>
    </row>
    <row r="1047" spans="75:76">
      <c r="BW1047" s="102" t="s">
        <v>50</v>
      </c>
      <c r="BX1047" s="110" t="s">
        <v>772</v>
      </c>
    </row>
    <row r="1048" spans="75:76">
      <c r="BW1048" s="102" t="s">
        <v>50</v>
      </c>
      <c r="BX1048" s="110" t="s">
        <v>773</v>
      </c>
    </row>
    <row r="1049" spans="75:76">
      <c r="BW1049" s="102" t="s">
        <v>50</v>
      </c>
      <c r="BX1049" s="110" t="s">
        <v>774</v>
      </c>
    </row>
    <row r="1050" spans="75:76">
      <c r="BW1050" s="102" t="s">
        <v>50</v>
      </c>
      <c r="BX1050" s="110" t="s">
        <v>775</v>
      </c>
    </row>
    <row r="1051" spans="75:76">
      <c r="BW1051" s="102" t="s">
        <v>50</v>
      </c>
      <c r="BX1051" s="110" t="s">
        <v>812</v>
      </c>
    </row>
    <row r="1052" spans="75:76">
      <c r="BW1052" s="102" t="s">
        <v>50</v>
      </c>
      <c r="BX1052" s="110" t="s">
        <v>813</v>
      </c>
    </row>
    <row r="1053" spans="75:76">
      <c r="BW1053" s="102" t="s">
        <v>50</v>
      </c>
      <c r="BX1053" s="110" t="s">
        <v>1005</v>
      </c>
    </row>
    <row r="1054" spans="75:76">
      <c r="BW1054" s="102" t="s">
        <v>50</v>
      </c>
      <c r="BX1054" s="110" t="s">
        <v>1006</v>
      </c>
    </row>
    <row r="1055" spans="75:76">
      <c r="BW1055" s="102" t="s">
        <v>50</v>
      </c>
      <c r="BX1055" s="110" t="s">
        <v>1857</v>
      </c>
    </row>
    <row r="1056" spans="75:76">
      <c r="BW1056" s="102" t="s">
        <v>50</v>
      </c>
      <c r="BX1056" s="110" t="s">
        <v>1858</v>
      </c>
    </row>
    <row r="1057" spans="74:76">
      <c r="BW1057" s="102" t="s">
        <v>34</v>
      </c>
      <c r="BX1057" s="110" t="s">
        <v>244</v>
      </c>
    </row>
    <row r="1058" spans="74:76">
      <c r="BW1058" s="102" t="s">
        <v>34</v>
      </c>
      <c r="BX1058" s="110" t="s">
        <v>245</v>
      </c>
    </row>
    <row r="1059" spans="74:76">
      <c r="BW1059" s="102" t="s">
        <v>34</v>
      </c>
      <c r="BX1059" s="110" t="s">
        <v>246</v>
      </c>
    </row>
    <row r="1060" spans="74:76">
      <c r="BV1060" s="117" t="s">
        <v>919</v>
      </c>
      <c r="BW1060" s="102" t="s">
        <v>34</v>
      </c>
      <c r="BX1060" s="110" t="s">
        <v>247</v>
      </c>
    </row>
    <row r="1061" spans="74:76">
      <c r="BV1061" s="117"/>
      <c r="BW1061" s="102" t="s">
        <v>34</v>
      </c>
      <c r="BX1061" s="110" t="s">
        <v>248</v>
      </c>
    </row>
    <row r="1062" spans="74:76">
      <c r="BW1062" s="102" t="s">
        <v>34</v>
      </c>
      <c r="BX1062" s="110" t="s">
        <v>249</v>
      </c>
    </row>
    <row r="1063" spans="74:76">
      <c r="BW1063" s="102" t="s">
        <v>34</v>
      </c>
      <c r="BX1063" s="110" t="s">
        <v>250</v>
      </c>
    </row>
    <row r="1064" spans="74:76">
      <c r="BW1064" s="102" t="s">
        <v>34</v>
      </c>
      <c r="BX1064" s="110" t="s">
        <v>251</v>
      </c>
    </row>
    <row r="1065" spans="74:76">
      <c r="BW1065" s="102" t="s">
        <v>34</v>
      </c>
      <c r="BX1065" s="111" t="s">
        <v>252</v>
      </c>
    </row>
    <row r="1066" spans="74:76">
      <c r="BW1066" s="102" t="s">
        <v>34</v>
      </c>
      <c r="BX1066" s="112" t="s">
        <v>253</v>
      </c>
    </row>
    <row r="1067" spans="74:76">
      <c r="BW1067" s="102" t="s">
        <v>34</v>
      </c>
      <c r="BX1067" s="112" t="s">
        <v>254</v>
      </c>
    </row>
    <row r="1068" spans="74:76">
      <c r="BW1068" s="102" t="s">
        <v>34</v>
      </c>
      <c r="BX1068" s="112" t="s">
        <v>255</v>
      </c>
    </row>
    <row r="1069" spans="74:76">
      <c r="BW1069" s="102" t="s">
        <v>34</v>
      </c>
      <c r="BX1069" s="112" t="s">
        <v>256</v>
      </c>
    </row>
    <row r="1070" spans="74:76">
      <c r="BW1070" s="102" t="s">
        <v>34</v>
      </c>
      <c r="BX1070" s="112" t="s">
        <v>257</v>
      </c>
    </row>
    <row r="1071" spans="74:76">
      <c r="BW1071" s="102" t="s">
        <v>34</v>
      </c>
      <c r="BX1071" s="112" t="s">
        <v>258</v>
      </c>
    </row>
    <row r="1072" spans="74:76">
      <c r="BW1072" s="102" t="s">
        <v>34</v>
      </c>
      <c r="BX1072" s="112" t="s">
        <v>259</v>
      </c>
    </row>
    <row r="1073" spans="74:76">
      <c r="BW1073" s="102" t="s">
        <v>34</v>
      </c>
      <c r="BX1073" s="110" t="s">
        <v>772</v>
      </c>
    </row>
    <row r="1074" spans="74:76">
      <c r="BW1074" s="102" t="s">
        <v>34</v>
      </c>
      <c r="BX1074" s="110" t="s">
        <v>773</v>
      </c>
    </row>
    <row r="1075" spans="74:76">
      <c r="BV1075" s="117" t="s">
        <v>919</v>
      </c>
      <c r="BW1075" s="102" t="s">
        <v>34</v>
      </c>
      <c r="BX1075" s="110" t="s">
        <v>774</v>
      </c>
    </row>
    <row r="1076" spans="74:76">
      <c r="BV1076" s="117"/>
      <c r="BW1076" s="102" t="s">
        <v>34</v>
      </c>
      <c r="BX1076" s="110" t="s">
        <v>775</v>
      </c>
    </row>
    <row r="1077" spans="74:76">
      <c r="BW1077" s="102" t="s">
        <v>34</v>
      </c>
      <c r="BX1077" s="110" t="s">
        <v>812</v>
      </c>
    </row>
    <row r="1078" spans="74:76">
      <c r="BW1078" s="102" t="s">
        <v>34</v>
      </c>
      <c r="BX1078" s="110" t="s">
        <v>813</v>
      </c>
    </row>
    <row r="1079" spans="74:76">
      <c r="BW1079" s="102" t="s">
        <v>34</v>
      </c>
      <c r="BX1079" s="110" t="s">
        <v>1005</v>
      </c>
    </row>
    <row r="1080" spans="74:76">
      <c r="BW1080" s="102" t="s">
        <v>34</v>
      </c>
      <c r="BX1080" s="110" t="s">
        <v>1006</v>
      </c>
    </row>
    <row r="1081" spans="74:76">
      <c r="BW1081" s="102" t="s">
        <v>34</v>
      </c>
      <c r="BX1081" s="110" t="s">
        <v>1857</v>
      </c>
    </row>
    <row r="1082" spans="74:76">
      <c r="BW1082" s="102" t="s">
        <v>34</v>
      </c>
      <c r="BX1082" s="110" t="s">
        <v>1858</v>
      </c>
    </row>
    <row r="1083" spans="74:76">
      <c r="BW1083" s="102" t="s">
        <v>36</v>
      </c>
      <c r="BX1083" s="110" t="s">
        <v>244</v>
      </c>
    </row>
    <row r="1084" spans="74:76">
      <c r="BW1084" s="102" t="s">
        <v>36</v>
      </c>
      <c r="BX1084" s="110" t="s">
        <v>245</v>
      </c>
    </row>
    <row r="1085" spans="74:76">
      <c r="BW1085" s="102" t="s">
        <v>36</v>
      </c>
      <c r="BX1085" s="110" t="s">
        <v>246</v>
      </c>
    </row>
    <row r="1086" spans="74:76">
      <c r="BW1086" s="102" t="s">
        <v>36</v>
      </c>
      <c r="BX1086" s="110" t="s">
        <v>247</v>
      </c>
    </row>
    <row r="1087" spans="74:76">
      <c r="BW1087" s="102" t="s">
        <v>36</v>
      </c>
      <c r="BX1087" s="110" t="s">
        <v>248</v>
      </c>
    </row>
    <row r="1088" spans="74:76">
      <c r="BW1088" s="102" t="s">
        <v>36</v>
      </c>
      <c r="BX1088" s="110" t="s">
        <v>249</v>
      </c>
    </row>
    <row r="1089" spans="75:77">
      <c r="BW1089" s="102" t="s">
        <v>36</v>
      </c>
      <c r="BX1089" s="110" t="s">
        <v>250</v>
      </c>
    </row>
    <row r="1090" spans="75:77">
      <c r="BW1090" s="102" t="s">
        <v>36</v>
      </c>
      <c r="BX1090" s="110" t="s">
        <v>251</v>
      </c>
    </row>
    <row r="1091" spans="75:77">
      <c r="BW1091" s="102" t="s">
        <v>36</v>
      </c>
      <c r="BX1091" s="110" t="s">
        <v>252</v>
      </c>
    </row>
    <row r="1092" spans="75:77">
      <c r="BW1092" s="102" t="s">
        <v>36</v>
      </c>
      <c r="BX1092" s="110" t="s">
        <v>253</v>
      </c>
    </row>
    <row r="1093" spans="75:77">
      <c r="BW1093" s="102" t="s">
        <v>36</v>
      </c>
      <c r="BX1093" s="110" t="s">
        <v>254</v>
      </c>
    </row>
    <row r="1094" spans="75:77">
      <c r="BW1094" s="102" t="s">
        <v>36</v>
      </c>
      <c r="BX1094" s="110" t="s">
        <v>255</v>
      </c>
    </row>
    <row r="1095" spans="75:77">
      <c r="BW1095" s="102" t="s">
        <v>36</v>
      </c>
      <c r="BX1095" s="110" t="s">
        <v>256</v>
      </c>
      <c r="BY1095" s="62" t="str">
        <f>BX1333&amp;" "</f>
        <v xml:space="preserve">P14  </v>
      </c>
    </row>
    <row r="1096" spans="75:77">
      <c r="BW1096" s="102" t="s">
        <v>36</v>
      </c>
      <c r="BX1096" s="110" t="s">
        <v>257</v>
      </c>
      <c r="BY1096" s="62" t="str">
        <f>BX1334&amp;" "</f>
        <v xml:space="preserve">P14  </v>
      </c>
    </row>
    <row r="1097" spans="75:77">
      <c r="BW1097" s="102" t="s">
        <v>36</v>
      </c>
      <c r="BX1097" s="110" t="s">
        <v>258</v>
      </c>
      <c r="BY1097" s="62" t="str">
        <f>BX1335&amp;" "</f>
        <v xml:space="preserve">P14  </v>
      </c>
    </row>
    <row r="1098" spans="75:77">
      <c r="BW1098" s="102" t="s">
        <v>36</v>
      </c>
      <c r="BX1098" s="110" t="s">
        <v>259</v>
      </c>
      <c r="BY1098" s="62" t="str">
        <f>BX1336&amp;" "</f>
        <v xml:space="preserve">P14  </v>
      </c>
    </row>
    <row r="1099" spans="75:77">
      <c r="BW1099" s="102" t="s">
        <v>36</v>
      </c>
      <c r="BX1099" s="110" t="s">
        <v>772</v>
      </c>
      <c r="BY1099" s="62" t="str">
        <f>BX1337&amp;" "</f>
        <v xml:space="preserve">P14  </v>
      </c>
    </row>
    <row r="1100" spans="75:77">
      <c r="BW1100" s="102" t="s">
        <v>36</v>
      </c>
      <c r="BX1100" s="110" t="s">
        <v>773</v>
      </c>
      <c r="BY1100" s="62" t="str">
        <f>BX1339&amp;" "</f>
        <v xml:space="preserve">P14  </v>
      </c>
    </row>
    <row r="1101" spans="75:77">
      <c r="BW1101" s="102" t="s">
        <v>36</v>
      </c>
      <c r="BX1101" s="110" t="s">
        <v>774</v>
      </c>
      <c r="BY1101" s="62" t="str">
        <f>BX1340&amp;" "</f>
        <v xml:space="preserve">P14  </v>
      </c>
    </row>
    <row r="1102" spans="75:77">
      <c r="BW1102" s="102" t="s">
        <v>36</v>
      </c>
      <c r="BX1102" s="110" t="s">
        <v>775</v>
      </c>
      <c r="BY1102" s="62" t="str">
        <f>BX1341&amp;" "</f>
        <v xml:space="preserve">P14  </v>
      </c>
    </row>
    <row r="1103" spans="75:77">
      <c r="BW1103" s="102" t="s">
        <v>36</v>
      </c>
      <c r="BX1103" s="110" t="s">
        <v>812</v>
      </c>
      <c r="BY1103" s="62" t="str">
        <f>BX1342&amp;" "</f>
        <v xml:space="preserve">P14  </v>
      </c>
    </row>
    <row r="1104" spans="75:77">
      <c r="BW1104" s="102" t="s">
        <v>36</v>
      </c>
      <c r="BX1104" s="110" t="s">
        <v>813</v>
      </c>
    </row>
    <row r="1105" spans="75:77">
      <c r="BW1105" s="102" t="s">
        <v>36</v>
      </c>
      <c r="BX1105" s="110" t="s">
        <v>1005</v>
      </c>
    </row>
    <row r="1106" spans="75:77">
      <c r="BW1106" s="102" t="s">
        <v>36</v>
      </c>
      <c r="BX1106" s="110" t="s">
        <v>1006</v>
      </c>
    </row>
    <row r="1107" spans="75:77">
      <c r="BW1107" s="102" t="s">
        <v>36</v>
      </c>
      <c r="BX1107" s="110" t="s">
        <v>1857</v>
      </c>
    </row>
    <row r="1108" spans="75:77">
      <c r="BW1108" s="102" t="s">
        <v>36</v>
      </c>
      <c r="BX1108" s="110" t="s">
        <v>1858</v>
      </c>
    </row>
    <row r="1109" spans="75:77">
      <c r="BW1109" s="102" t="s">
        <v>37</v>
      </c>
      <c r="BX1109" s="110" t="s">
        <v>244</v>
      </c>
    </row>
    <row r="1110" spans="75:77">
      <c r="BW1110" s="102" t="s">
        <v>37</v>
      </c>
      <c r="BX1110" s="110" t="s">
        <v>245</v>
      </c>
      <c r="BY1110" s="62" t="str">
        <f>BX1349&amp;" "</f>
        <v xml:space="preserve">P10  </v>
      </c>
    </row>
    <row r="1111" spans="75:77">
      <c r="BW1111" s="102" t="s">
        <v>37</v>
      </c>
      <c r="BX1111" s="110" t="s">
        <v>246</v>
      </c>
      <c r="BY1111" s="62" t="str">
        <f>BX1350&amp;" "</f>
        <v xml:space="preserve">P10  </v>
      </c>
    </row>
    <row r="1112" spans="75:77">
      <c r="BW1112" s="102" t="s">
        <v>37</v>
      </c>
      <c r="BX1112" s="110" t="s">
        <v>247</v>
      </c>
      <c r="BY1112" s="62" t="str">
        <f>BX1351&amp;" "</f>
        <v xml:space="preserve">P10  </v>
      </c>
    </row>
    <row r="1113" spans="75:77">
      <c r="BW1113" s="102" t="s">
        <v>37</v>
      </c>
      <c r="BX1113" s="110" t="s">
        <v>248</v>
      </c>
      <c r="BY1113" s="62" t="str">
        <f>BX1352&amp;" "</f>
        <v xml:space="preserve">P10  </v>
      </c>
    </row>
    <row r="1114" spans="75:77">
      <c r="BW1114" s="102" t="s">
        <v>37</v>
      </c>
      <c r="BX1114" s="110" t="s">
        <v>249</v>
      </c>
      <c r="BY1114" s="62" t="str">
        <f>BX1353&amp;" "</f>
        <v xml:space="preserve">P10  </v>
      </c>
    </row>
    <row r="1115" spans="75:77">
      <c r="BW1115" s="102" t="s">
        <v>37</v>
      </c>
      <c r="BX1115" s="110" t="s">
        <v>250</v>
      </c>
      <c r="BY1115" s="62" t="str">
        <f>BX1355&amp;" "</f>
        <v xml:space="preserve">P10  </v>
      </c>
    </row>
    <row r="1116" spans="75:77">
      <c r="BW1116" s="102" t="s">
        <v>37</v>
      </c>
      <c r="BX1116" s="110" t="s">
        <v>251</v>
      </c>
      <c r="BY1116" s="62" t="str">
        <f>BX1356&amp;" "</f>
        <v xml:space="preserve">P10  </v>
      </c>
    </row>
    <row r="1117" spans="75:77">
      <c r="BW1117" s="102" t="s">
        <v>37</v>
      </c>
      <c r="BX1117" s="111" t="s">
        <v>252</v>
      </c>
      <c r="BY1117" s="62" t="str">
        <f>BX1357&amp;" "</f>
        <v xml:space="preserve">P10  </v>
      </c>
    </row>
    <row r="1118" spans="75:77">
      <c r="BW1118" s="102" t="s">
        <v>37</v>
      </c>
      <c r="BX1118" s="112" t="s">
        <v>253</v>
      </c>
      <c r="BY1118" s="62" t="str">
        <f>BX1358&amp;" "</f>
        <v xml:space="preserve">P10  </v>
      </c>
    </row>
    <row r="1119" spans="75:77">
      <c r="BW1119" s="102" t="s">
        <v>37</v>
      </c>
      <c r="BX1119" s="112" t="s">
        <v>254</v>
      </c>
    </row>
    <row r="1120" spans="75:77">
      <c r="BW1120" s="102" t="s">
        <v>37</v>
      </c>
      <c r="BX1120" s="112" t="s">
        <v>255</v>
      </c>
    </row>
    <row r="1121" spans="75:76">
      <c r="BW1121" s="102" t="s">
        <v>37</v>
      </c>
      <c r="BX1121" s="112" t="s">
        <v>256</v>
      </c>
    </row>
    <row r="1122" spans="75:76">
      <c r="BW1122" s="102" t="s">
        <v>37</v>
      </c>
      <c r="BX1122" s="112" t="s">
        <v>257</v>
      </c>
    </row>
    <row r="1123" spans="75:76">
      <c r="BW1123" s="102" t="s">
        <v>37</v>
      </c>
      <c r="BX1123" s="112" t="s">
        <v>258</v>
      </c>
    </row>
    <row r="1124" spans="75:76">
      <c r="BW1124" s="102" t="s">
        <v>37</v>
      </c>
      <c r="BX1124" s="112" t="s">
        <v>259</v>
      </c>
    </row>
    <row r="1125" spans="75:76">
      <c r="BW1125" s="102" t="s">
        <v>37</v>
      </c>
      <c r="BX1125" s="110" t="s">
        <v>772</v>
      </c>
    </row>
    <row r="1126" spans="75:76">
      <c r="BW1126" s="102" t="s">
        <v>37</v>
      </c>
      <c r="BX1126" s="110" t="s">
        <v>773</v>
      </c>
    </row>
    <row r="1127" spans="75:76">
      <c r="BW1127" s="102" t="s">
        <v>37</v>
      </c>
      <c r="BX1127" s="110" t="s">
        <v>774</v>
      </c>
    </row>
    <row r="1128" spans="75:76">
      <c r="BW1128" s="102" t="s">
        <v>37</v>
      </c>
      <c r="BX1128" s="110" t="s">
        <v>775</v>
      </c>
    </row>
    <row r="1129" spans="75:76">
      <c r="BW1129" s="102" t="s">
        <v>37</v>
      </c>
      <c r="BX1129" s="110" t="s">
        <v>812</v>
      </c>
    </row>
    <row r="1130" spans="75:76">
      <c r="BW1130" s="102" t="s">
        <v>37</v>
      </c>
      <c r="BX1130" s="110" t="s">
        <v>813</v>
      </c>
    </row>
    <row r="1131" spans="75:76">
      <c r="BW1131" s="102" t="s">
        <v>37</v>
      </c>
      <c r="BX1131" s="110" t="s">
        <v>1005</v>
      </c>
    </row>
    <row r="1132" spans="75:76">
      <c r="BW1132" s="102" t="s">
        <v>37</v>
      </c>
      <c r="BX1132" s="110" t="s">
        <v>1006</v>
      </c>
    </row>
    <row r="1133" spans="75:76">
      <c r="BW1133" s="102" t="s">
        <v>37</v>
      </c>
      <c r="BX1133" s="110" t="s">
        <v>1857</v>
      </c>
    </row>
    <row r="1134" spans="75:76">
      <c r="BW1134" s="102" t="s">
        <v>37</v>
      </c>
      <c r="BX1134" s="110" t="s">
        <v>1858</v>
      </c>
    </row>
    <row r="1135" spans="75:76">
      <c r="BW1135" s="102" t="s">
        <v>38</v>
      </c>
      <c r="BX1135" s="110" t="s">
        <v>244</v>
      </c>
    </row>
    <row r="1136" spans="75:76">
      <c r="BW1136" s="102" t="s">
        <v>38</v>
      </c>
      <c r="BX1136" s="110" t="s">
        <v>245</v>
      </c>
    </row>
    <row r="1137" spans="75:76">
      <c r="BW1137" s="102" t="s">
        <v>38</v>
      </c>
      <c r="BX1137" s="110" t="s">
        <v>246</v>
      </c>
    </row>
    <row r="1138" spans="75:76">
      <c r="BW1138" s="102" t="s">
        <v>38</v>
      </c>
      <c r="BX1138" s="110" t="s">
        <v>247</v>
      </c>
    </row>
    <row r="1139" spans="75:76">
      <c r="BW1139" s="102" t="s">
        <v>38</v>
      </c>
      <c r="BX1139" s="110" t="s">
        <v>248</v>
      </c>
    </row>
    <row r="1140" spans="75:76">
      <c r="BW1140" s="102" t="s">
        <v>38</v>
      </c>
      <c r="BX1140" s="110" t="s">
        <v>249</v>
      </c>
    </row>
    <row r="1141" spans="75:76">
      <c r="BW1141" s="102" t="s">
        <v>38</v>
      </c>
      <c r="BX1141" s="110" t="s">
        <v>250</v>
      </c>
    </row>
    <row r="1142" spans="75:76">
      <c r="BW1142" s="102" t="s">
        <v>38</v>
      </c>
      <c r="BX1142" s="110" t="s">
        <v>251</v>
      </c>
    </row>
    <row r="1143" spans="75:76">
      <c r="BW1143" s="102" t="s">
        <v>38</v>
      </c>
      <c r="BX1143" s="110" t="s">
        <v>252</v>
      </c>
    </row>
    <row r="1144" spans="75:76">
      <c r="BW1144" s="102" t="s">
        <v>38</v>
      </c>
      <c r="BX1144" s="110" t="s">
        <v>253</v>
      </c>
    </row>
    <row r="1145" spans="75:76">
      <c r="BW1145" s="102" t="s">
        <v>38</v>
      </c>
      <c r="BX1145" s="110" t="s">
        <v>254</v>
      </c>
    </row>
    <row r="1146" spans="75:76">
      <c r="BW1146" s="102" t="s">
        <v>38</v>
      </c>
      <c r="BX1146" s="110" t="s">
        <v>255</v>
      </c>
    </row>
    <row r="1147" spans="75:76">
      <c r="BW1147" s="102" t="s">
        <v>38</v>
      </c>
      <c r="BX1147" s="110" t="s">
        <v>256</v>
      </c>
    </row>
    <row r="1148" spans="75:76">
      <c r="BW1148" s="102" t="s">
        <v>38</v>
      </c>
      <c r="BX1148" s="110" t="s">
        <v>257</v>
      </c>
    </row>
    <row r="1149" spans="75:76">
      <c r="BW1149" s="102" t="s">
        <v>38</v>
      </c>
      <c r="BX1149" s="110" t="s">
        <v>258</v>
      </c>
    </row>
    <row r="1150" spans="75:76">
      <c r="BW1150" s="102" t="s">
        <v>38</v>
      </c>
      <c r="BX1150" s="110" t="s">
        <v>259</v>
      </c>
    </row>
    <row r="1151" spans="75:76">
      <c r="BW1151" s="102" t="s">
        <v>38</v>
      </c>
      <c r="BX1151" s="110" t="s">
        <v>772</v>
      </c>
    </row>
    <row r="1152" spans="75:76">
      <c r="BW1152" s="102" t="s">
        <v>38</v>
      </c>
      <c r="BX1152" s="110" t="s">
        <v>773</v>
      </c>
    </row>
    <row r="1153" spans="75:76">
      <c r="BW1153" s="102" t="s">
        <v>38</v>
      </c>
      <c r="BX1153" s="110" t="s">
        <v>774</v>
      </c>
    </row>
    <row r="1154" spans="75:76">
      <c r="BW1154" s="102" t="s">
        <v>38</v>
      </c>
      <c r="BX1154" s="110" t="s">
        <v>775</v>
      </c>
    </row>
    <row r="1155" spans="75:76">
      <c r="BW1155" s="102" t="s">
        <v>38</v>
      </c>
      <c r="BX1155" s="110" t="s">
        <v>812</v>
      </c>
    </row>
    <row r="1156" spans="75:76">
      <c r="BW1156" s="102" t="s">
        <v>38</v>
      </c>
      <c r="BX1156" s="110" t="s">
        <v>813</v>
      </c>
    </row>
    <row r="1157" spans="75:76">
      <c r="BW1157" s="102" t="s">
        <v>38</v>
      </c>
      <c r="BX1157" s="110" t="s">
        <v>1005</v>
      </c>
    </row>
    <row r="1158" spans="75:76">
      <c r="BW1158" s="102" t="s">
        <v>38</v>
      </c>
      <c r="BX1158" s="110" t="s">
        <v>1006</v>
      </c>
    </row>
    <row r="1159" spans="75:76">
      <c r="BW1159" s="102" t="s">
        <v>38</v>
      </c>
      <c r="BX1159" s="110" t="s">
        <v>1857</v>
      </c>
    </row>
    <row r="1160" spans="75:76">
      <c r="BW1160" s="102" t="s">
        <v>38</v>
      </c>
      <c r="BX1160" s="110" t="s">
        <v>1858</v>
      </c>
    </row>
    <row r="1161" spans="75:76">
      <c r="BW1161" s="107" t="s">
        <v>73</v>
      </c>
      <c r="BX1161" s="110" t="s">
        <v>244</v>
      </c>
    </row>
    <row r="1162" spans="75:76">
      <c r="BW1162" s="107" t="s">
        <v>73</v>
      </c>
      <c r="BX1162" s="110" t="s">
        <v>245</v>
      </c>
    </row>
    <row r="1163" spans="75:76">
      <c r="BW1163" s="107" t="s">
        <v>73</v>
      </c>
      <c r="BX1163" s="110" t="s">
        <v>246</v>
      </c>
    </row>
    <row r="1164" spans="75:76">
      <c r="BW1164" s="107" t="s">
        <v>73</v>
      </c>
      <c r="BX1164" s="110" t="s">
        <v>247</v>
      </c>
    </row>
    <row r="1165" spans="75:76">
      <c r="BW1165" s="107" t="s">
        <v>73</v>
      </c>
      <c r="BX1165" s="110" t="s">
        <v>248</v>
      </c>
    </row>
    <row r="1166" spans="75:76">
      <c r="BW1166" s="107" t="s">
        <v>73</v>
      </c>
      <c r="BX1166" s="110" t="s">
        <v>249</v>
      </c>
    </row>
    <row r="1167" spans="75:76">
      <c r="BW1167" s="107" t="s">
        <v>73</v>
      </c>
      <c r="BX1167" s="110" t="s">
        <v>250</v>
      </c>
    </row>
    <row r="1168" spans="75:76">
      <c r="BW1168" s="107" t="s">
        <v>73</v>
      </c>
      <c r="BX1168" s="110" t="s">
        <v>251</v>
      </c>
    </row>
    <row r="1169" spans="75:76">
      <c r="BW1169" s="107" t="s">
        <v>73</v>
      </c>
      <c r="BX1169" s="111" t="s">
        <v>252</v>
      </c>
    </row>
    <row r="1170" spans="75:76">
      <c r="BW1170" s="107" t="s">
        <v>73</v>
      </c>
      <c r="BX1170" s="112" t="s">
        <v>253</v>
      </c>
    </row>
    <row r="1171" spans="75:76">
      <c r="BW1171" s="107" t="s">
        <v>73</v>
      </c>
      <c r="BX1171" s="112" t="s">
        <v>254</v>
      </c>
    </row>
    <row r="1172" spans="75:76">
      <c r="BW1172" s="107" t="s">
        <v>73</v>
      </c>
      <c r="BX1172" s="112" t="s">
        <v>255</v>
      </c>
    </row>
    <row r="1173" spans="75:76">
      <c r="BW1173" s="107" t="s">
        <v>73</v>
      </c>
      <c r="BX1173" s="112" t="s">
        <v>256</v>
      </c>
    </row>
    <row r="1174" spans="75:76">
      <c r="BW1174" s="107" t="s">
        <v>73</v>
      </c>
      <c r="BX1174" s="112" t="s">
        <v>257</v>
      </c>
    </row>
    <row r="1175" spans="75:76">
      <c r="BW1175" s="107" t="s">
        <v>73</v>
      </c>
      <c r="BX1175" s="112" t="s">
        <v>258</v>
      </c>
    </row>
    <row r="1176" spans="75:76">
      <c r="BW1176" s="107" t="s">
        <v>73</v>
      </c>
      <c r="BX1176" s="112" t="s">
        <v>259</v>
      </c>
    </row>
    <row r="1177" spans="75:76">
      <c r="BW1177" s="107" t="s">
        <v>73</v>
      </c>
      <c r="BX1177" s="110" t="s">
        <v>772</v>
      </c>
    </row>
    <row r="1178" spans="75:76">
      <c r="BW1178" s="107" t="s">
        <v>73</v>
      </c>
      <c r="BX1178" s="110" t="s">
        <v>773</v>
      </c>
    </row>
    <row r="1179" spans="75:76">
      <c r="BW1179" s="107" t="s">
        <v>73</v>
      </c>
      <c r="BX1179" s="110" t="s">
        <v>774</v>
      </c>
    </row>
    <row r="1180" spans="75:76">
      <c r="BW1180" s="107" t="s">
        <v>73</v>
      </c>
      <c r="BX1180" s="110" t="s">
        <v>775</v>
      </c>
    </row>
    <row r="1181" spans="75:76">
      <c r="BW1181" s="107" t="s">
        <v>73</v>
      </c>
      <c r="BX1181" s="110" t="s">
        <v>812</v>
      </c>
    </row>
    <row r="1182" spans="75:76">
      <c r="BW1182" s="107" t="s">
        <v>73</v>
      </c>
      <c r="BX1182" s="110" t="s">
        <v>813</v>
      </c>
    </row>
    <row r="1183" spans="75:76">
      <c r="BW1183" s="107" t="s">
        <v>73</v>
      </c>
      <c r="BX1183" s="110" t="s">
        <v>1005</v>
      </c>
    </row>
    <row r="1184" spans="75:76">
      <c r="BW1184" s="107" t="s">
        <v>73</v>
      </c>
      <c r="BX1184" s="110" t="s">
        <v>1006</v>
      </c>
    </row>
    <row r="1185" spans="75:76">
      <c r="BW1185" s="107" t="s">
        <v>73</v>
      </c>
      <c r="BX1185" s="110" t="s">
        <v>1857</v>
      </c>
    </row>
    <row r="1186" spans="75:76">
      <c r="BW1186" s="107" t="s">
        <v>73</v>
      </c>
      <c r="BX1186" s="110" t="s">
        <v>1858</v>
      </c>
    </row>
    <row r="1187" spans="75:76">
      <c r="BW1187" s="107" t="s">
        <v>71</v>
      </c>
      <c r="BX1187" s="110" t="s">
        <v>244</v>
      </c>
    </row>
    <row r="1188" spans="75:76">
      <c r="BW1188" s="107" t="s">
        <v>71</v>
      </c>
      <c r="BX1188" s="110" t="s">
        <v>245</v>
      </c>
    </row>
    <row r="1189" spans="75:76">
      <c r="BW1189" s="107" t="s">
        <v>71</v>
      </c>
      <c r="BX1189" s="110" t="s">
        <v>246</v>
      </c>
    </row>
    <row r="1190" spans="75:76">
      <c r="BW1190" s="107" t="s">
        <v>71</v>
      </c>
      <c r="BX1190" s="110" t="s">
        <v>247</v>
      </c>
    </row>
    <row r="1191" spans="75:76">
      <c r="BW1191" s="107" t="s">
        <v>71</v>
      </c>
      <c r="BX1191" s="110" t="s">
        <v>248</v>
      </c>
    </row>
    <row r="1192" spans="75:76">
      <c r="BW1192" s="107" t="s">
        <v>71</v>
      </c>
      <c r="BX1192" s="110" t="s">
        <v>249</v>
      </c>
    </row>
    <row r="1193" spans="75:76">
      <c r="BW1193" s="107" t="s">
        <v>71</v>
      </c>
      <c r="BX1193" s="110" t="s">
        <v>250</v>
      </c>
    </row>
    <row r="1194" spans="75:76">
      <c r="BW1194" s="107" t="s">
        <v>71</v>
      </c>
      <c r="BX1194" s="110" t="s">
        <v>251</v>
      </c>
    </row>
    <row r="1195" spans="75:76">
      <c r="BW1195" s="107" t="s">
        <v>71</v>
      </c>
      <c r="BX1195" s="110" t="s">
        <v>252</v>
      </c>
    </row>
    <row r="1196" spans="75:76">
      <c r="BW1196" s="107" t="s">
        <v>71</v>
      </c>
      <c r="BX1196" s="110" t="s">
        <v>253</v>
      </c>
    </row>
    <row r="1197" spans="75:76">
      <c r="BW1197" s="107" t="s">
        <v>71</v>
      </c>
      <c r="BX1197" s="110" t="s">
        <v>254</v>
      </c>
    </row>
    <row r="1198" spans="75:76">
      <c r="BW1198" s="107" t="s">
        <v>71</v>
      </c>
      <c r="BX1198" s="110" t="s">
        <v>255</v>
      </c>
    </row>
    <row r="1199" spans="75:76">
      <c r="BW1199" s="107" t="s">
        <v>71</v>
      </c>
      <c r="BX1199" s="110" t="s">
        <v>256</v>
      </c>
    </row>
    <row r="1200" spans="75:76">
      <c r="BW1200" s="107" t="s">
        <v>71</v>
      </c>
      <c r="BX1200" s="110" t="s">
        <v>257</v>
      </c>
    </row>
    <row r="1201" spans="75:76">
      <c r="BW1201" s="107" t="s">
        <v>71</v>
      </c>
      <c r="BX1201" s="110" t="s">
        <v>258</v>
      </c>
    </row>
    <row r="1202" spans="75:76">
      <c r="BW1202" s="107" t="s">
        <v>71</v>
      </c>
      <c r="BX1202" s="110" t="s">
        <v>259</v>
      </c>
    </row>
    <row r="1203" spans="75:76">
      <c r="BW1203" s="107" t="s">
        <v>71</v>
      </c>
      <c r="BX1203" s="110" t="s">
        <v>772</v>
      </c>
    </row>
    <row r="1204" spans="75:76">
      <c r="BW1204" s="107" t="s">
        <v>71</v>
      </c>
      <c r="BX1204" s="110" t="s">
        <v>773</v>
      </c>
    </row>
    <row r="1205" spans="75:76">
      <c r="BW1205" s="107" t="s">
        <v>71</v>
      </c>
      <c r="BX1205" s="110" t="s">
        <v>774</v>
      </c>
    </row>
    <row r="1206" spans="75:76">
      <c r="BW1206" s="107" t="s">
        <v>71</v>
      </c>
      <c r="BX1206" s="110" t="s">
        <v>775</v>
      </c>
    </row>
    <row r="1207" spans="75:76">
      <c r="BW1207" s="107" t="s">
        <v>71</v>
      </c>
      <c r="BX1207" s="110" t="s">
        <v>812</v>
      </c>
    </row>
    <row r="1208" spans="75:76">
      <c r="BW1208" s="107" t="s">
        <v>71</v>
      </c>
      <c r="BX1208" s="110" t="s">
        <v>813</v>
      </c>
    </row>
    <row r="1209" spans="75:76">
      <c r="BW1209" s="107" t="s">
        <v>71</v>
      </c>
      <c r="BX1209" s="110" t="s">
        <v>1005</v>
      </c>
    </row>
    <row r="1210" spans="75:76">
      <c r="BW1210" s="107" t="s">
        <v>71</v>
      </c>
      <c r="BX1210" s="110" t="s">
        <v>1006</v>
      </c>
    </row>
    <row r="1211" spans="75:76">
      <c r="BW1211" s="107" t="s">
        <v>71</v>
      </c>
      <c r="BX1211" s="110" t="s">
        <v>1857</v>
      </c>
    </row>
    <row r="1212" spans="75:76">
      <c r="BW1212" s="107" t="s">
        <v>71</v>
      </c>
      <c r="BX1212" s="110" t="s">
        <v>1858</v>
      </c>
    </row>
    <row r="1213" spans="75:76">
      <c r="BW1213" s="107" t="s">
        <v>66</v>
      </c>
      <c r="BX1213" s="110" t="s">
        <v>244</v>
      </c>
    </row>
    <row r="1214" spans="75:76">
      <c r="BW1214" s="107" t="s">
        <v>66</v>
      </c>
      <c r="BX1214" s="110" t="s">
        <v>245</v>
      </c>
    </row>
    <row r="1215" spans="75:76">
      <c r="BW1215" s="107" t="s">
        <v>66</v>
      </c>
      <c r="BX1215" s="110" t="s">
        <v>246</v>
      </c>
    </row>
    <row r="1216" spans="75:76">
      <c r="BW1216" s="107" t="s">
        <v>66</v>
      </c>
      <c r="BX1216" s="110" t="s">
        <v>247</v>
      </c>
    </row>
    <row r="1217" spans="75:76">
      <c r="BW1217" s="107" t="s">
        <v>66</v>
      </c>
      <c r="BX1217" s="110" t="s">
        <v>248</v>
      </c>
    </row>
    <row r="1218" spans="75:76">
      <c r="BW1218" s="107" t="s">
        <v>66</v>
      </c>
      <c r="BX1218" s="110" t="s">
        <v>249</v>
      </c>
    </row>
    <row r="1219" spans="75:76">
      <c r="BW1219" s="107" t="s">
        <v>66</v>
      </c>
      <c r="BX1219" s="110" t="s">
        <v>250</v>
      </c>
    </row>
    <row r="1220" spans="75:76">
      <c r="BW1220" s="107" t="s">
        <v>66</v>
      </c>
      <c r="BX1220" s="110" t="s">
        <v>251</v>
      </c>
    </row>
    <row r="1221" spans="75:76">
      <c r="BW1221" s="107" t="s">
        <v>66</v>
      </c>
      <c r="BX1221" s="111" t="s">
        <v>252</v>
      </c>
    </row>
    <row r="1222" spans="75:76">
      <c r="BW1222" s="107" t="s">
        <v>66</v>
      </c>
      <c r="BX1222" s="112" t="s">
        <v>253</v>
      </c>
    </row>
    <row r="1223" spans="75:76">
      <c r="BW1223" s="107" t="s">
        <v>66</v>
      </c>
      <c r="BX1223" s="112" t="s">
        <v>254</v>
      </c>
    </row>
    <row r="1224" spans="75:76">
      <c r="BW1224" s="107" t="s">
        <v>66</v>
      </c>
      <c r="BX1224" s="112" t="s">
        <v>255</v>
      </c>
    </row>
    <row r="1225" spans="75:76">
      <c r="BW1225" s="107" t="s">
        <v>66</v>
      </c>
      <c r="BX1225" s="112" t="s">
        <v>256</v>
      </c>
    </row>
    <row r="1226" spans="75:76">
      <c r="BW1226" s="107" t="s">
        <v>66</v>
      </c>
      <c r="BX1226" s="112" t="s">
        <v>257</v>
      </c>
    </row>
    <row r="1227" spans="75:76">
      <c r="BW1227" s="107" t="s">
        <v>66</v>
      </c>
      <c r="BX1227" s="112" t="s">
        <v>258</v>
      </c>
    </row>
    <row r="1228" spans="75:76">
      <c r="BW1228" s="107" t="s">
        <v>66</v>
      </c>
      <c r="BX1228" s="112" t="s">
        <v>259</v>
      </c>
    </row>
    <row r="1229" spans="75:76">
      <c r="BW1229" s="107" t="s">
        <v>66</v>
      </c>
      <c r="BX1229" s="110" t="s">
        <v>772</v>
      </c>
    </row>
    <row r="1230" spans="75:76">
      <c r="BW1230" s="107" t="s">
        <v>66</v>
      </c>
      <c r="BX1230" s="110" t="s">
        <v>773</v>
      </c>
    </row>
    <row r="1231" spans="75:76">
      <c r="BW1231" s="107" t="s">
        <v>66</v>
      </c>
      <c r="BX1231" s="110" t="s">
        <v>774</v>
      </c>
    </row>
    <row r="1232" spans="75:76">
      <c r="BW1232" s="107" t="s">
        <v>66</v>
      </c>
      <c r="BX1232" s="110" t="s">
        <v>775</v>
      </c>
    </row>
    <row r="1233" spans="75:76">
      <c r="BW1233" s="107" t="s">
        <v>66</v>
      </c>
      <c r="BX1233" s="110" t="s">
        <v>812</v>
      </c>
    </row>
    <row r="1234" spans="75:76">
      <c r="BW1234" s="107" t="s">
        <v>66</v>
      </c>
      <c r="BX1234" s="110" t="s">
        <v>813</v>
      </c>
    </row>
    <row r="1235" spans="75:76">
      <c r="BW1235" s="107" t="s">
        <v>66</v>
      </c>
      <c r="BX1235" s="110" t="s">
        <v>1005</v>
      </c>
    </row>
    <row r="1236" spans="75:76">
      <c r="BW1236" s="107" t="s">
        <v>66</v>
      </c>
      <c r="BX1236" s="110" t="s">
        <v>1006</v>
      </c>
    </row>
    <row r="1237" spans="75:76">
      <c r="BW1237" s="107" t="s">
        <v>66</v>
      </c>
      <c r="BX1237" s="110" t="s">
        <v>1857</v>
      </c>
    </row>
    <row r="1238" spans="75:76">
      <c r="BW1238" s="107" t="s">
        <v>66</v>
      </c>
      <c r="BX1238" s="110" t="s">
        <v>1858</v>
      </c>
    </row>
    <row r="1239" spans="75:76">
      <c r="BW1239" s="105" t="s">
        <v>62</v>
      </c>
      <c r="BX1239" s="110" t="s">
        <v>244</v>
      </c>
    </row>
    <row r="1240" spans="75:76">
      <c r="BW1240" s="105" t="s">
        <v>62</v>
      </c>
      <c r="BX1240" s="110" t="s">
        <v>245</v>
      </c>
    </row>
    <row r="1241" spans="75:76">
      <c r="BW1241" s="105" t="s">
        <v>62</v>
      </c>
      <c r="BX1241" s="110" t="s">
        <v>246</v>
      </c>
    </row>
    <row r="1242" spans="75:76">
      <c r="BW1242" s="105" t="s">
        <v>62</v>
      </c>
      <c r="BX1242" s="110" t="s">
        <v>247</v>
      </c>
    </row>
    <row r="1243" spans="75:76">
      <c r="BW1243" s="105" t="s">
        <v>62</v>
      </c>
      <c r="BX1243" s="110" t="s">
        <v>248</v>
      </c>
    </row>
    <row r="1244" spans="75:76">
      <c r="BW1244" s="105" t="s">
        <v>62</v>
      </c>
      <c r="BX1244" s="110" t="s">
        <v>249</v>
      </c>
    </row>
    <row r="1245" spans="75:76">
      <c r="BW1245" s="105" t="s">
        <v>62</v>
      </c>
      <c r="BX1245" s="110" t="s">
        <v>250</v>
      </c>
    </row>
    <row r="1246" spans="75:76">
      <c r="BW1246" s="105" t="s">
        <v>62</v>
      </c>
      <c r="BX1246" s="110" t="s">
        <v>251</v>
      </c>
    </row>
    <row r="1247" spans="75:76">
      <c r="BW1247" s="105" t="s">
        <v>62</v>
      </c>
      <c r="BX1247" s="110" t="s">
        <v>252</v>
      </c>
    </row>
    <row r="1248" spans="75:76">
      <c r="BW1248" s="105" t="s">
        <v>62</v>
      </c>
      <c r="BX1248" s="110" t="s">
        <v>253</v>
      </c>
    </row>
    <row r="1249" spans="71:76">
      <c r="BW1249" s="105" t="s">
        <v>62</v>
      </c>
      <c r="BX1249" s="110" t="s">
        <v>254</v>
      </c>
    </row>
    <row r="1250" spans="71:76">
      <c r="BW1250" s="105" t="s">
        <v>62</v>
      </c>
      <c r="BX1250" s="110" t="s">
        <v>255</v>
      </c>
    </row>
    <row r="1251" spans="71:76">
      <c r="BW1251" s="105" t="s">
        <v>62</v>
      </c>
      <c r="BX1251" s="110" t="s">
        <v>256</v>
      </c>
    </row>
    <row r="1252" spans="71:76">
      <c r="BW1252" s="105" t="s">
        <v>62</v>
      </c>
      <c r="BX1252" s="110" t="s">
        <v>257</v>
      </c>
    </row>
    <row r="1253" spans="71:76">
      <c r="BW1253" s="105" t="s">
        <v>62</v>
      </c>
      <c r="BX1253" s="110" t="s">
        <v>258</v>
      </c>
    </row>
    <row r="1254" spans="71:76">
      <c r="BW1254" s="105" t="s">
        <v>62</v>
      </c>
      <c r="BX1254" s="110" t="s">
        <v>259</v>
      </c>
    </row>
    <row r="1255" spans="71:76">
      <c r="BW1255" s="105" t="s">
        <v>62</v>
      </c>
      <c r="BX1255" s="110" t="s">
        <v>772</v>
      </c>
    </row>
    <row r="1256" spans="71:76">
      <c r="BW1256" s="105" t="s">
        <v>62</v>
      </c>
      <c r="BX1256" s="110" t="s">
        <v>773</v>
      </c>
    </row>
    <row r="1257" spans="71:76">
      <c r="BW1257" s="105" t="s">
        <v>62</v>
      </c>
      <c r="BX1257" s="110" t="s">
        <v>774</v>
      </c>
    </row>
    <row r="1258" spans="71:76">
      <c r="BW1258" s="105" t="s">
        <v>62</v>
      </c>
      <c r="BX1258" s="110" t="s">
        <v>775</v>
      </c>
    </row>
    <row r="1259" spans="71:76">
      <c r="BW1259" s="105" t="s">
        <v>62</v>
      </c>
      <c r="BX1259" s="110" t="s">
        <v>812</v>
      </c>
    </row>
    <row r="1260" spans="71:76">
      <c r="BS1260" s="256" t="s">
        <v>1187</v>
      </c>
      <c r="BT1260" s="258" t="s">
        <v>1267</v>
      </c>
      <c r="BW1260" s="105" t="s">
        <v>62</v>
      </c>
      <c r="BX1260" s="110" t="s">
        <v>813</v>
      </c>
    </row>
    <row r="1261" spans="71:76">
      <c r="BS1261" s="255" t="s">
        <v>1186</v>
      </c>
      <c r="BT1261" s="259" t="s">
        <v>1268</v>
      </c>
      <c r="BW1261" s="105" t="s">
        <v>62</v>
      </c>
      <c r="BX1261" s="110" t="s">
        <v>1005</v>
      </c>
    </row>
    <row r="1262" spans="71:76">
      <c r="BS1262" s="257" t="s">
        <v>1183</v>
      </c>
      <c r="BT1262" s="259" t="s">
        <v>1233</v>
      </c>
      <c r="BW1262" s="105" t="s">
        <v>62</v>
      </c>
      <c r="BX1262" s="110" t="s">
        <v>1006</v>
      </c>
    </row>
    <row r="1263" spans="71:76">
      <c r="BS1263" s="255"/>
      <c r="BT1263" s="259" t="s">
        <v>1236</v>
      </c>
      <c r="BW1263" s="105" t="s">
        <v>62</v>
      </c>
      <c r="BX1263" s="110" t="s">
        <v>1857</v>
      </c>
    </row>
    <row r="1264" spans="71:76">
      <c r="BS1264" s="257" t="s">
        <v>1184</v>
      </c>
      <c r="BT1264" s="259" t="s">
        <v>1237</v>
      </c>
      <c r="BW1264" s="105" t="s">
        <v>62</v>
      </c>
      <c r="BX1264" s="110" t="s">
        <v>1858</v>
      </c>
    </row>
    <row r="1265" spans="71:76">
      <c r="BS1265" s="255" t="s">
        <v>1185</v>
      </c>
      <c r="BT1265" s="259" t="s">
        <v>1238</v>
      </c>
      <c r="BW1265" s="62" t="s">
        <v>764</v>
      </c>
      <c r="BX1265" s="110" t="s">
        <v>244</v>
      </c>
    </row>
    <row r="1266" spans="71:76">
      <c r="BS1266" s="259" t="s">
        <v>1189</v>
      </c>
      <c r="BT1266" s="259" t="s">
        <v>1269</v>
      </c>
      <c r="BW1266" s="62" t="s">
        <v>764</v>
      </c>
      <c r="BX1266" s="110" t="s">
        <v>245</v>
      </c>
    </row>
    <row r="1267" spans="71:76">
      <c r="BS1267" s="259" t="s">
        <v>1188</v>
      </c>
      <c r="BT1267" s="259" t="s">
        <v>1270</v>
      </c>
      <c r="BW1267" s="62" t="s">
        <v>764</v>
      </c>
      <c r="BX1267" s="110" t="s">
        <v>246</v>
      </c>
    </row>
    <row r="1268" spans="71:76">
      <c r="BS1268" s="259" t="s">
        <v>261</v>
      </c>
      <c r="BT1268" s="259" t="s">
        <v>1240</v>
      </c>
      <c r="BW1268" s="62" t="s">
        <v>764</v>
      </c>
      <c r="BX1268" s="110" t="s">
        <v>247</v>
      </c>
    </row>
    <row r="1269" spans="71:76">
      <c r="BS1269" s="255"/>
      <c r="BT1269" s="255" t="s">
        <v>1236</v>
      </c>
      <c r="BW1269" s="62" t="s">
        <v>764</v>
      </c>
      <c r="BX1269" s="110" t="s">
        <v>248</v>
      </c>
    </row>
    <row r="1270" spans="71:76">
      <c r="BS1270" s="257"/>
      <c r="BT1270" s="257" t="s">
        <v>1236</v>
      </c>
      <c r="BW1270" s="62" t="s">
        <v>764</v>
      </c>
      <c r="BX1270" s="110" t="s">
        <v>249</v>
      </c>
    </row>
    <row r="1271" spans="71:76">
      <c r="BS1271" s="259" t="s">
        <v>1192</v>
      </c>
      <c r="BT1271" s="259" t="s">
        <v>1239</v>
      </c>
      <c r="BW1271" s="62" t="s">
        <v>764</v>
      </c>
      <c r="BX1271" s="110" t="s">
        <v>250</v>
      </c>
    </row>
    <row r="1272" spans="71:76">
      <c r="BS1272" s="257"/>
      <c r="BT1272" s="257" t="s">
        <v>1236</v>
      </c>
      <c r="BW1272" s="62" t="s">
        <v>764</v>
      </c>
      <c r="BX1272" s="110" t="s">
        <v>251</v>
      </c>
    </row>
    <row r="1273" spans="71:76">
      <c r="BS1273" s="259" t="s">
        <v>1194</v>
      </c>
      <c r="BT1273" s="259" t="s">
        <v>1271</v>
      </c>
      <c r="BW1273" s="62" t="s">
        <v>764</v>
      </c>
      <c r="BX1273" s="110" t="s">
        <v>252</v>
      </c>
    </row>
    <row r="1274" spans="71:76">
      <c r="BS1274" s="259" t="s">
        <v>1195</v>
      </c>
      <c r="BT1274" s="259" t="s">
        <v>1241</v>
      </c>
      <c r="BW1274" s="62" t="s">
        <v>764</v>
      </c>
      <c r="BX1274" s="110" t="s">
        <v>253</v>
      </c>
    </row>
    <row r="1275" spans="71:76">
      <c r="BS1275" s="259" t="s">
        <v>1197</v>
      </c>
      <c r="BT1275" s="259" t="s">
        <v>1242</v>
      </c>
      <c r="BW1275" s="62" t="s">
        <v>764</v>
      </c>
      <c r="BX1275" s="110" t="s">
        <v>254</v>
      </c>
    </row>
    <row r="1276" spans="71:76">
      <c r="BS1276" s="259" t="s">
        <v>1196</v>
      </c>
      <c r="BT1276" s="259" t="s">
        <v>1243</v>
      </c>
      <c r="BW1276" s="62" t="s">
        <v>764</v>
      </c>
      <c r="BX1276" s="110" t="s">
        <v>255</v>
      </c>
    </row>
    <row r="1277" spans="71:76">
      <c r="BS1277" s="259" t="s">
        <v>1198</v>
      </c>
      <c r="BT1277" s="259" t="s">
        <v>1244</v>
      </c>
      <c r="BW1277" s="62" t="s">
        <v>764</v>
      </c>
      <c r="BX1277" s="110" t="s">
        <v>256</v>
      </c>
    </row>
    <row r="1278" spans="71:76">
      <c r="BS1278" s="259" t="s">
        <v>1199</v>
      </c>
      <c r="BT1278" s="259" t="s">
        <v>1245</v>
      </c>
      <c r="BW1278" s="62" t="s">
        <v>764</v>
      </c>
      <c r="BX1278" s="110" t="s">
        <v>257</v>
      </c>
    </row>
    <row r="1279" spans="71:76">
      <c r="BS1279" s="259" t="s">
        <v>1200</v>
      </c>
      <c r="BT1279" s="259" t="s">
        <v>1246</v>
      </c>
      <c r="BW1279" s="62" t="s">
        <v>764</v>
      </c>
      <c r="BX1279" s="110" t="s">
        <v>258</v>
      </c>
    </row>
    <row r="1280" spans="71:76">
      <c r="BS1280" s="259" t="s">
        <v>1201</v>
      </c>
      <c r="BT1280" s="259" t="s">
        <v>1247</v>
      </c>
      <c r="BW1280" s="62" t="s">
        <v>764</v>
      </c>
      <c r="BX1280" s="110" t="s">
        <v>259</v>
      </c>
    </row>
    <row r="1281" spans="71:76">
      <c r="BS1281" s="259" t="s">
        <v>1202</v>
      </c>
      <c r="BT1281" s="259" t="s">
        <v>1248</v>
      </c>
      <c r="BW1281" s="62" t="s">
        <v>764</v>
      </c>
      <c r="BX1281" s="110" t="s">
        <v>772</v>
      </c>
    </row>
    <row r="1282" spans="71:76">
      <c r="BS1282" s="259" t="s">
        <v>1203</v>
      </c>
      <c r="BT1282" s="259" t="s">
        <v>1249</v>
      </c>
      <c r="BW1282" s="62" t="s">
        <v>764</v>
      </c>
      <c r="BX1282" s="110" t="s">
        <v>773</v>
      </c>
    </row>
    <row r="1283" spans="71:76">
      <c r="BS1283" s="255"/>
      <c r="BT1283" s="255" t="s">
        <v>1236</v>
      </c>
      <c r="BW1283" s="62" t="s">
        <v>764</v>
      </c>
      <c r="BX1283" s="110" t="s">
        <v>774</v>
      </c>
    </row>
    <row r="1284" spans="71:76">
      <c r="BS1284" s="259" t="s">
        <v>1232</v>
      </c>
      <c r="BT1284" s="259" t="s">
        <v>1250</v>
      </c>
      <c r="BW1284" s="62" t="s">
        <v>764</v>
      </c>
      <c r="BX1284" s="110" t="s">
        <v>775</v>
      </c>
    </row>
    <row r="1285" spans="71:76">
      <c r="BS1285" s="259" t="s">
        <v>1221</v>
      </c>
      <c r="BT1285" s="259" t="s">
        <v>1251</v>
      </c>
      <c r="BW1285" s="62" t="s">
        <v>764</v>
      </c>
      <c r="BX1285" s="110" t="s">
        <v>812</v>
      </c>
    </row>
    <row r="1286" spans="71:76">
      <c r="BS1286" s="259" t="s">
        <v>1222</v>
      </c>
      <c r="BT1286" s="259" t="s">
        <v>1252</v>
      </c>
      <c r="BW1286" s="62" t="s">
        <v>764</v>
      </c>
      <c r="BX1286" s="110" t="s">
        <v>813</v>
      </c>
    </row>
    <row r="1287" spans="71:76">
      <c r="BS1287" s="259" t="s">
        <v>1223</v>
      </c>
      <c r="BT1287" s="259" t="s">
        <v>1253</v>
      </c>
      <c r="BW1287" s="62" t="s">
        <v>764</v>
      </c>
      <c r="BX1287" s="110" t="s">
        <v>1005</v>
      </c>
    </row>
    <row r="1288" spans="71:76">
      <c r="BS1288" s="259" t="s">
        <v>1224</v>
      </c>
      <c r="BT1288" s="259" t="s">
        <v>1254</v>
      </c>
      <c r="BW1288" s="62" t="s">
        <v>764</v>
      </c>
      <c r="BX1288" s="110" t="s">
        <v>1006</v>
      </c>
    </row>
    <row r="1289" spans="71:76">
      <c r="BS1289" s="259" t="s">
        <v>1225</v>
      </c>
      <c r="BT1289" s="259" t="s">
        <v>1255</v>
      </c>
      <c r="BW1289" s="62" t="s">
        <v>764</v>
      </c>
      <c r="BX1289" s="110" t="s">
        <v>1857</v>
      </c>
    </row>
    <row r="1290" spans="71:76">
      <c r="BS1290" s="259" t="s">
        <v>1226</v>
      </c>
      <c r="BT1290" s="259" t="s">
        <v>1256</v>
      </c>
      <c r="BW1290" s="62" t="s">
        <v>764</v>
      </c>
      <c r="BX1290" s="110" t="s">
        <v>1858</v>
      </c>
    </row>
    <row r="1291" spans="71:76">
      <c r="BS1291" s="259" t="s">
        <v>1227</v>
      </c>
      <c r="BT1291" s="259" t="s">
        <v>1257</v>
      </c>
      <c r="BW1291" s="62" t="s">
        <v>765</v>
      </c>
      <c r="BX1291" s="110" t="s">
        <v>244</v>
      </c>
    </row>
    <row r="1292" spans="71:76">
      <c r="BS1292" s="259" t="s">
        <v>1228</v>
      </c>
      <c r="BT1292" s="259" t="s">
        <v>1258</v>
      </c>
      <c r="BW1292" s="62" t="s">
        <v>765</v>
      </c>
      <c r="BX1292" s="110" t="s">
        <v>245</v>
      </c>
    </row>
    <row r="1293" spans="71:76">
      <c r="BS1293" s="259" t="s">
        <v>1229</v>
      </c>
      <c r="BT1293" s="259" t="s">
        <v>1259</v>
      </c>
      <c r="BW1293" s="62" t="s">
        <v>765</v>
      </c>
      <c r="BX1293" s="110" t="s">
        <v>246</v>
      </c>
    </row>
    <row r="1294" spans="71:76">
      <c r="BS1294" s="259" t="s">
        <v>1230</v>
      </c>
      <c r="BT1294" s="259" t="s">
        <v>1260</v>
      </c>
      <c r="BW1294" s="62" t="s">
        <v>765</v>
      </c>
      <c r="BX1294" s="110" t="s">
        <v>247</v>
      </c>
    </row>
    <row r="1295" spans="71:76">
      <c r="BS1295" s="259" t="s">
        <v>1217</v>
      </c>
      <c r="BT1295" s="259" t="s">
        <v>1261</v>
      </c>
      <c r="BW1295" s="62" t="s">
        <v>765</v>
      </c>
      <c r="BX1295" s="110" t="s">
        <v>248</v>
      </c>
    </row>
    <row r="1296" spans="71:76">
      <c r="BS1296" s="259" t="s">
        <v>1218</v>
      </c>
      <c r="BT1296" s="259" t="s">
        <v>1262</v>
      </c>
      <c r="BW1296" s="62" t="s">
        <v>765</v>
      </c>
      <c r="BX1296" s="110" t="s">
        <v>249</v>
      </c>
    </row>
    <row r="1297" spans="71:76">
      <c r="BS1297" s="259" t="s">
        <v>1219</v>
      </c>
      <c r="BT1297" s="259" t="s">
        <v>1263</v>
      </c>
      <c r="BW1297" s="62" t="s">
        <v>765</v>
      </c>
      <c r="BX1297" s="110" t="s">
        <v>250</v>
      </c>
    </row>
    <row r="1298" spans="71:76">
      <c r="BS1298" s="259" t="s">
        <v>1220</v>
      </c>
      <c r="BT1298" s="259" t="s">
        <v>1266</v>
      </c>
      <c r="BW1298" s="62" t="s">
        <v>765</v>
      </c>
      <c r="BX1298" s="110" t="s">
        <v>251</v>
      </c>
    </row>
    <row r="1299" spans="71:76">
      <c r="BS1299" s="259" t="s">
        <v>1204</v>
      </c>
      <c r="BT1299" s="259" t="s">
        <v>1264</v>
      </c>
      <c r="BW1299" s="62" t="s">
        <v>765</v>
      </c>
      <c r="BX1299" s="111" t="s">
        <v>252</v>
      </c>
    </row>
    <row r="1300" spans="71:76">
      <c r="BS1300" s="259" t="s">
        <v>1205</v>
      </c>
      <c r="BT1300" s="259" t="s">
        <v>1265</v>
      </c>
      <c r="BW1300" s="62" t="s">
        <v>765</v>
      </c>
      <c r="BX1300" s="112" t="s">
        <v>253</v>
      </c>
    </row>
    <row r="1301" spans="71:76">
      <c r="BS1301" s="259"/>
      <c r="BT1301" s="259" t="s">
        <v>1234</v>
      </c>
      <c r="BW1301" s="62" t="s">
        <v>765</v>
      </c>
      <c r="BX1301" s="112" t="s">
        <v>254</v>
      </c>
    </row>
    <row r="1302" spans="71:76">
      <c r="BS1302" s="259"/>
      <c r="BT1302" s="259" t="s">
        <v>1235</v>
      </c>
      <c r="BW1302" s="62" t="s">
        <v>765</v>
      </c>
      <c r="BX1302" s="112" t="s">
        <v>255</v>
      </c>
    </row>
    <row r="1303" spans="71:76">
      <c r="BS1303" s="157"/>
      <c r="BT1303" s="157"/>
      <c r="BW1303" s="62" t="s">
        <v>765</v>
      </c>
      <c r="BX1303" s="112" t="s">
        <v>256</v>
      </c>
    </row>
    <row r="1304" spans="71:76">
      <c r="BW1304" s="62" t="s">
        <v>765</v>
      </c>
      <c r="BX1304" s="112" t="s">
        <v>257</v>
      </c>
    </row>
    <row r="1305" spans="71:76">
      <c r="BW1305" s="62" t="s">
        <v>765</v>
      </c>
      <c r="BX1305" s="112" t="s">
        <v>258</v>
      </c>
    </row>
    <row r="1306" spans="71:76">
      <c r="BW1306" s="62" t="s">
        <v>765</v>
      </c>
      <c r="BX1306" s="112" t="s">
        <v>259</v>
      </c>
    </row>
    <row r="1307" spans="71:76">
      <c r="BW1307" s="62" t="s">
        <v>765</v>
      </c>
      <c r="BX1307" s="110" t="s">
        <v>772</v>
      </c>
    </row>
    <row r="1308" spans="71:76">
      <c r="BW1308" s="62" t="s">
        <v>765</v>
      </c>
      <c r="BX1308" s="110" t="s">
        <v>773</v>
      </c>
    </row>
    <row r="1309" spans="71:76">
      <c r="BW1309" s="62" t="s">
        <v>765</v>
      </c>
      <c r="BX1309" s="110" t="s">
        <v>774</v>
      </c>
    </row>
    <row r="1310" spans="71:76">
      <c r="BW1310" s="62" t="s">
        <v>765</v>
      </c>
      <c r="BX1310" s="110" t="s">
        <v>775</v>
      </c>
    </row>
    <row r="1311" spans="71:76">
      <c r="BW1311" s="62" t="s">
        <v>765</v>
      </c>
      <c r="BX1311" s="110" t="s">
        <v>812</v>
      </c>
    </row>
    <row r="1312" spans="71:76">
      <c r="BW1312" s="62" t="s">
        <v>765</v>
      </c>
      <c r="BX1312" s="110" t="s">
        <v>813</v>
      </c>
    </row>
    <row r="1313" spans="75:76">
      <c r="BW1313" s="62" t="s">
        <v>765</v>
      </c>
      <c r="BX1313" s="110" t="s">
        <v>1005</v>
      </c>
    </row>
    <row r="1314" spans="75:76">
      <c r="BW1314" s="62" t="s">
        <v>765</v>
      </c>
      <c r="BX1314" s="110" t="s">
        <v>1006</v>
      </c>
    </row>
    <row r="1315" spans="75:76">
      <c r="BW1315" s="62" t="s">
        <v>765</v>
      </c>
      <c r="BX1315" s="110" t="s">
        <v>1857</v>
      </c>
    </row>
    <row r="1316" spans="75:76">
      <c r="BW1316" s="62" t="s">
        <v>765</v>
      </c>
      <c r="BX1316" s="110" t="s">
        <v>1858</v>
      </c>
    </row>
    <row r="1317" spans="75:76">
      <c r="BW1317" s="109" t="s">
        <v>9</v>
      </c>
      <c r="BX1317" s="113" t="s">
        <v>143</v>
      </c>
    </row>
    <row r="1318" spans="75:76">
      <c r="BW1318" s="109" t="s">
        <v>10</v>
      </c>
      <c r="BX1318" s="113" t="s">
        <v>143</v>
      </c>
    </row>
    <row r="1319" spans="75:76">
      <c r="BW1319" s="109" t="s">
        <v>11</v>
      </c>
      <c r="BX1319" s="113" t="s">
        <v>143</v>
      </c>
    </row>
    <row r="1320" spans="75:76">
      <c r="BW1320" s="109" t="s">
        <v>47</v>
      </c>
      <c r="BX1320" s="113" t="s">
        <v>143</v>
      </c>
    </row>
    <row r="1321" spans="75:76">
      <c r="BW1321" s="62" t="s">
        <v>767</v>
      </c>
      <c r="BX1321" s="308" t="s">
        <v>1537</v>
      </c>
    </row>
    <row r="1322" spans="75:76">
      <c r="BW1322" s="62" t="s">
        <v>766</v>
      </c>
      <c r="BX1322" s="308" t="s">
        <v>1537</v>
      </c>
    </row>
    <row r="1323" spans="75:76">
      <c r="BW1323" s="130" t="s">
        <v>902</v>
      </c>
      <c r="BX1323" s="150" t="s">
        <v>1084</v>
      </c>
    </row>
    <row r="1324" spans="75:76">
      <c r="BW1324" s="130" t="s">
        <v>903</v>
      </c>
      <c r="BX1324" s="150" t="s">
        <v>1084</v>
      </c>
    </row>
    <row r="1325" spans="75:76">
      <c r="BW1325" s="130" t="s">
        <v>904</v>
      </c>
      <c r="BX1325" s="150" t="s">
        <v>1084</v>
      </c>
    </row>
    <row r="1326" spans="75:76">
      <c r="BW1326" s="130" t="s">
        <v>905</v>
      </c>
      <c r="BX1326" s="150" t="s">
        <v>1084</v>
      </c>
    </row>
    <row r="1327" spans="75:76">
      <c r="BW1327" s="130" t="s">
        <v>906</v>
      </c>
      <c r="BX1327" s="150" t="s">
        <v>1084</v>
      </c>
    </row>
    <row r="1328" spans="75:76">
      <c r="BW1328" s="130" t="s">
        <v>1356</v>
      </c>
      <c r="BX1328" s="150" t="s">
        <v>1084</v>
      </c>
    </row>
    <row r="1329" spans="75:76">
      <c r="BW1329" s="130" t="s">
        <v>943</v>
      </c>
      <c r="BX1329" s="150" t="s">
        <v>1084</v>
      </c>
    </row>
    <row r="1330" spans="75:76">
      <c r="BW1330" s="130" t="s">
        <v>944</v>
      </c>
      <c r="BX1330" s="150" t="s">
        <v>1084</v>
      </c>
    </row>
    <row r="1331" spans="75:76">
      <c r="BW1331" s="130" t="s">
        <v>945</v>
      </c>
      <c r="BX1331" s="150" t="s">
        <v>1084</v>
      </c>
    </row>
    <row r="1332" spans="75:76">
      <c r="BW1332" s="132" t="s">
        <v>946</v>
      </c>
      <c r="BX1332" s="150" t="s">
        <v>1084</v>
      </c>
    </row>
    <row r="1333" spans="75:76">
      <c r="BW1333" s="130" t="s">
        <v>907</v>
      </c>
      <c r="BX1333" s="151" t="s">
        <v>917</v>
      </c>
    </row>
    <row r="1334" spans="75:76">
      <c r="BW1334" s="130" t="s">
        <v>908</v>
      </c>
      <c r="BX1334" s="151" t="s">
        <v>917</v>
      </c>
    </row>
    <row r="1335" spans="75:76">
      <c r="BW1335" s="130" t="s">
        <v>909</v>
      </c>
      <c r="BX1335" s="151" t="s">
        <v>917</v>
      </c>
    </row>
    <row r="1336" spans="75:76">
      <c r="BW1336" s="130" t="s">
        <v>910</v>
      </c>
      <c r="BX1336" s="151" t="s">
        <v>917</v>
      </c>
    </row>
    <row r="1337" spans="75:76">
      <c r="BW1337" s="130" t="s">
        <v>911</v>
      </c>
      <c r="BX1337" s="151" t="s">
        <v>917</v>
      </c>
    </row>
    <row r="1338" spans="75:76">
      <c r="BW1338" s="130" t="s">
        <v>1357</v>
      </c>
      <c r="BX1338" s="151" t="s">
        <v>917</v>
      </c>
    </row>
    <row r="1339" spans="75:76">
      <c r="BW1339" s="130" t="s">
        <v>947</v>
      </c>
      <c r="BX1339" s="151" t="s">
        <v>917</v>
      </c>
    </row>
    <row r="1340" spans="75:76">
      <c r="BW1340" s="130" t="s">
        <v>948</v>
      </c>
      <c r="BX1340" s="151" t="s">
        <v>917</v>
      </c>
    </row>
    <row r="1341" spans="75:76">
      <c r="BW1341" s="130" t="s">
        <v>949</v>
      </c>
      <c r="BX1341" s="151" t="s">
        <v>917</v>
      </c>
    </row>
    <row r="1342" spans="75:76">
      <c r="BW1342" s="130" t="s">
        <v>950</v>
      </c>
      <c r="BX1342" s="151" t="s">
        <v>917</v>
      </c>
    </row>
    <row r="1343" spans="75:76">
      <c r="BW1343" s="62" t="s">
        <v>770</v>
      </c>
      <c r="BX1343" s="307" t="s">
        <v>1539</v>
      </c>
    </row>
    <row r="1344" spans="75:76">
      <c r="BW1344" s="62" t="s">
        <v>771</v>
      </c>
      <c r="BX1344" s="307" t="s">
        <v>1539</v>
      </c>
    </row>
    <row r="1345" spans="75:76">
      <c r="BW1345" s="102" t="s">
        <v>15</v>
      </c>
      <c r="BX1345" s="106" t="s">
        <v>144</v>
      </c>
    </row>
    <row r="1346" spans="75:76">
      <c r="BW1346" s="102" t="s">
        <v>17</v>
      </c>
      <c r="BX1346" s="106" t="s">
        <v>144</v>
      </c>
    </row>
    <row r="1347" spans="75:76">
      <c r="BW1347" s="102" t="s">
        <v>18</v>
      </c>
      <c r="BX1347" s="106" t="s">
        <v>144</v>
      </c>
    </row>
    <row r="1348" spans="75:76">
      <c r="BW1348" s="152" t="s">
        <v>48</v>
      </c>
      <c r="BX1348" s="153" t="s">
        <v>144</v>
      </c>
    </row>
    <row r="1349" spans="75:76">
      <c r="BW1349" s="143" t="s">
        <v>912</v>
      </c>
      <c r="BX1349" s="155" t="s">
        <v>918</v>
      </c>
    </row>
    <row r="1350" spans="75:76">
      <c r="BW1350" s="143" t="s">
        <v>913</v>
      </c>
      <c r="BX1350" s="155" t="s">
        <v>918</v>
      </c>
    </row>
    <row r="1351" spans="75:76">
      <c r="BW1351" s="143" t="s">
        <v>914</v>
      </c>
      <c r="BX1351" s="155" t="s">
        <v>918</v>
      </c>
    </row>
    <row r="1352" spans="75:76">
      <c r="BW1352" s="143" t="s">
        <v>915</v>
      </c>
      <c r="BX1352" s="155" t="s">
        <v>918</v>
      </c>
    </row>
    <row r="1353" spans="75:76">
      <c r="BW1353" s="143" t="s">
        <v>916</v>
      </c>
      <c r="BX1353" s="155" t="s">
        <v>918</v>
      </c>
    </row>
    <row r="1354" spans="75:76">
      <c r="BW1354" s="143" t="s">
        <v>1366</v>
      </c>
      <c r="BX1354" s="155" t="s">
        <v>918</v>
      </c>
    </row>
    <row r="1355" spans="75:76">
      <c r="BW1355" s="143" t="s">
        <v>951</v>
      </c>
      <c r="BX1355" s="155" t="s">
        <v>918</v>
      </c>
    </row>
    <row r="1356" spans="75:76">
      <c r="BW1356" s="143" t="s">
        <v>952</v>
      </c>
      <c r="BX1356" s="155" t="s">
        <v>918</v>
      </c>
    </row>
    <row r="1357" spans="75:76">
      <c r="BW1357" s="143" t="s">
        <v>953</v>
      </c>
      <c r="BX1357" s="155" t="s">
        <v>918</v>
      </c>
    </row>
    <row r="1358" spans="75:76">
      <c r="BW1358" s="143" t="s">
        <v>954</v>
      </c>
      <c r="BX1358" s="155" t="s">
        <v>918</v>
      </c>
    </row>
    <row r="1359" spans="75:76">
      <c r="BW1359" s="62" t="s">
        <v>768</v>
      </c>
      <c r="BX1359" s="307" t="s">
        <v>1538</v>
      </c>
    </row>
    <row r="1360" spans="75:76">
      <c r="BW1360" s="62" t="s">
        <v>769</v>
      </c>
      <c r="BX1360" s="307" t="s">
        <v>1538</v>
      </c>
    </row>
    <row r="1361" spans="75:76">
      <c r="BW1361" s="102" t="s">
        <v>21</v>
      </c>
      <c r="BX1361" s="106" t="s">
        <v>145</v>
      </c>
    </row>
    <row r="1362" spans="75:76">
      <c r="BW1362" s="102" t="s">
        <v>23</v>
      </c>
      <c r="BX1362" s="106" t="s">
        <v>145</v>
      </c>
    </row>
    <row r="1363" spans="75:76">
      <c r="BW1363" s="102" t="s">
        <v>24</v>
      </c>
      <c r="BX1363" s="106" t="s">
        <v>145</v>
      </c>
    </row>
    <row r="1364" spans="75:76">
      <c r="BW1364" s="154" t="s">
        <v>51</v>
      </c>
      <c r="BX1364" s="153" t="s">
        <v>145</v>
      </c>
    </row>
    <row r="1365" spans="75:76">
      <c r="BW1365" s="102" t="s">
        <v>4</v>
      </c>
      <c r="BX1365" s="106" t="s">
        <v>146</v>
      </c>
    </row>
    <row r="1366" spans="75:76">
      <c r="BW1366" s="102" t="s">
        <v>5</v>
      </c>
      <c r="BX1366" s="106" t="s">
        <v>146</v>
      </c>
    </row>
    <row r="1367" spans="75:76">
      <c r="BW1367" s="102" t="s">
        <v>7</v>
      </c>
      <c r="BX1367" s="106" t="s">
        <v>146</v>
      </c>
    </row>
    <row r="1368" spans="75:76">
      <c r="BW1368" s="102" t="s">
        <v>52</v>
      </c>
      <c r="BX1368" s="106" t="s">
        <v>146</v>
      </c>
    </row>
    <row r="1369" spans="75:76">
      <c r="BW1369" s="177" t="s">
        <v>30</v>
      </c>
      <c r="BX1369" s="155" t="s">
        <v>917</v>
      </c>
    </row>
    <row r="1370" spans="75:76">
      <c r="BW1370" s="177" t="s">
        <v>31</v>
      </c>
      <c r="BX1370" s="155" t="s">
        <v>917</v>
      </c>
    </row>
    <row r="1371" spans="75:76">
      <c r="BW1371" s="177" t="s">
        <v>32</v>
      </c>
      <c r="BX1371" s="155" t="s">
        <v>917</v>
      </c>
    </row>
    <row r="1372" spans="75:76">
      <c r="BW1372" s="177" t="s">
        <v>33</v>
      </c>
      <c r="BX1372" s="155" t="s">
        <v>917</v>
      </c>
    </row>
    <row r="1373" spans="75:76">
      <c r="BW1373" s="179" t="s">
        <v>39</v>
      </c>
      <c r="BX1373" s="151" t="s">
        <v>1084</v>
      </c>
    </row>
    <row r="1374" spans="75:76">
      <c r="BW1374" s="179" t="s">
        <v>40</v>
      </c>
      <c r="BX1374" s="151" t="s">
        <v>1084</v>
      </c>
    </row>
    <row r="1375" spans="75:76">
      <c r="BW1375" s="179" t="s">
        <v>41</v>
      </c>
      <c r="BX1375" s="151" t="s">
        <v>1084</v>
      </c>
    </row>
    <row r="1376" spans="75:76">
      <c r="BW1376" s="179" t="s">
        <v>42</v>
      </c>
      <c r="BX1376" s="151" t="s">
        <v>1084</v>
      </c>
    </row>
    <row r="1377" spans="75:76">
      <c r="BW1377" s="177" t="s">
        <v>43</v>
      </c>
      <c r="BX1377" s="155" t="s">
        <v>918</v>
      </c>
    </row>
    <row r="1378" spans="75:76">
      <c r="BW1378" s="177" t="s">
        <v>44</v>
      </c>
      <c r="BX1378" s="155" t="s">
        <v>918</v>
      </c>
    </row>
    <row r="1379" spans="75:76">
      <c r="BW1379" s="177" t="s">
        <v>45</v>
      </c>
      <c r="BX1379" s="155" t="s">
        <v>918</v>
      </c>
    </row>
    <row r="1380" spans="75:76">
      <c r="BW1380" s="177" t="s">
        <v>46</v>
      </c>
      <c r="BX1380" s="155" t="s">
        <v>918</v>
      </c>
    </row>
    <row r="1381" spans="75:76">
      <c r="BW1381" s="105" t="s">
        <v>59</v>
      </c>
      <c r="BX1381" s="103" t="s">
        <v>143</v>
      </c>
    </row>
    <row r="1382" spans="75:76">
      <c r="BW1382" s="221" t="s">
        <v>54</v>
      </c>
      <c r="BX1382" s="218" t="s">
        <v>917</v>
      </c>
    </row>
    <row r="1383" spans="75:76">
      <c r="BW1383" s="221" t="s">
        <v>64</v>
      </c>
      <c r="BX1383" s="218" t="s">
        <v>918</v>
      </c>
    </row>
    <row r="1384" spans="75:76">
      <c r="BW1384" s="62" t="s">
        <v>331</v>
      </c>
      <c r="BX1384" s="62" t="s">
        <v>364</v>
      </c>
    </row>
    <row r="1385" spans="75:76">
      <c r="BW1385" s="62" t="s">
        <v>332</v>
      </c>
      <c r="BX1385" s="62" t="s">
        <v>364</v>
      </c>
    </row>
    <row r="1386" spans="75:76">
      <c r="BW1386" s="62" t="s">
        <v>333</v>
      </c>
      <c r="BX1386" s="62" t="s">
        <v>364</v>
      </c>
    </row>
    <row r="1387" spans="75:76">
      <c r="BW1387" s="62" t="s">
        <v>334</v>
      </c>
      <c r="BX1387" s="62" t="s">
        <v>364</v>
      </c>
    </row>
    <row r="1388" spans="75:76">
      <c r="BW1388" s="62" t="s">
        <v>324</v>
      </c>
      <c r="BX1388" s="62" t="s">
        <v>131</v>
      </c>
    </row>
    <row r="1389" spans="75:76">
      <c r="BW1389" s="62" t="s">
        <v>325</v>
      </c>
      <c r="BX1389" s="62" t="s">
        <v>131</v>
      </c>
    </row>
    <row r="1391" spans="75:76">
      <c r="BW1391" s="62" t="s">
        <v>1761</v>
      </c>
      <c r="BX1391" s="62" t="s">
        <v>307</v>
      </c>
    </row>
    <row r="1392" spans="75:76">
      <c r="BW1392" s="62" t="s">
        <v>1762</v>
      </c>
      <c r="BX1392" s="62" t="s">
        <v>307</v>
      </c>
    </row>
    <row r="1393" spans="75:78">
      <c r="BW1393" s="62" t="s">
        <v>1763</v>
      </c>
      <c r="BX1393" s="62" t="s">
        <v>307</v>
      </c>
    </row>
    <row r="1394" spans="75:78">
      <c r="BW1394" s="62" t="s">
        <v>1764</v>
      </c>
      <c r="BX1394" s="62" t="s">
        <v>307</v>
      </c>
    </row>
    <row r="1395" spans="75:78">
      <c r="BW1395" s="62" t="s">
        <v>1765</v>
      </c>
      <c r="BX1395" s="62" t="s">
        <v>307</v>
      </c>
    </row>
    <row r="1396" spans="75:78">
      <c r="BW1396" s="62" t="s">
        <v>1766</v>
      </c>
      <c r="BX1396" s="62" t="s">
        <v>307</v>
      </c>
    </row>
    <row r="1397" spans="75:78">
      <c r="BW1397" s="62" t="s">
        <v>1767</v>
      </c>
      <c r="BX1397" s="62" t="s">
        <v>307</v>
      </c>
    </row>
    <row r="1398" spans="75:78">
      <c r="BW1398" s="62" t="s">
        <v>1768</v>
      </c>
      <c r="BX1398" s="62" t="s">
        <v>307</v>
      </c>
    </row>
    <row r="1399" spans="75:78">
      <c r="BW1399" s="62" t="s">
        <v>1769</v>
      </c>
      <c r="BX1399" s="62" t="s">
        <v>307</v>
      </c>
    </row>
    <row r="1400" spans="75:78">
      <c r="BW1400" s="62" t="s">
        <v>1770</v>
      </c>
      <c r="BX1400" s="62" t="s">
        <v>307</v>
      </c>
    </row>
    <row r="1401" spans="75:78">
      <c r="BW1401" s="62" t="s">
        <v>1771</v>
      </c>
      <c r="BX1401" s="62" t="s">
        <v>307</v>
      </c>
      <c r="BZ1401" s="62"/>
    </row>
    <row r="1402" spans="75:78">
      <c r="BW1402" s="62" t="s">
        <v>1772</v>
      </c>
      <c r="BX1402" s="62" t="s">
        <v>307</v>
      </c>
      <c r="BZ1402" s="62"/>
    </row>
    <row r="1403" spans="75:78">
      <c r="BW1403" s="62" t="s">
        <v>1773</v>
      </c>
      <c r="BX1403" s="62" t="s">
        <v>307</v>
      </c>
      <c r="BZ1403" s="62"/>
    </row>
    <row r="1404" spans="75:78">
      <c r="BZ1404" s="62"/>
    </row>
    <row r="1406" spans="75:78">
      <c r="BW1406" s="62" t="s">
        <v>366</v>
      </c>
      <c r="BX1406" s="62" t="s">
        <v>131</v>
      </c>
    </row>
    <row r="1407" spans="75:78">
      <c r="BW1407" s="62" t="s">
        <v>349</v>
      </c>
      <c r="BX1407" s="62" t="s">
        <v>131</v>
      </c>
    </row>
    <row r="1408" spans="75:78">
      <c r="BW1408" s="103" t="s">
        <v>87</v>
      </c>
      <c r="BX1408" s="103" t="s">
        <v>131</v>
      </c>
    </row>
    <row r="1409" spans="75:76">
      <c r="BW1409" s="103" t="s">
        <v>96</v>
      </c>
      <c r="BX1409" s="103" t="s">
        <v>131</v>
      </c>
    </row>
    <row r="1410" spans="75:76">
      <c r="BW1410" s="103" t="s">
        <v>97</v>
      </c>
      <c r="BX1410" s="103" t="s">
        <v>131</v>
      </c>
    </row>
    <row r="1411" spans="75:76">
      <c r="BW1411" s="103" t="s">
        <v>98</v>
      </c>
      <c r="BX1411" s="103" t="s">
        <v>131</v>
      </c>
    </row>
    <row r="1412" spans="75:76">
      <c r="BW1412" s="103" t="s">
        <v>99</v>
      </c>
      <c r="BX1412" s="103" t="s">
        <v>131</v>
      </c>
    </row>
    <row r="1413" spans="75:76">
      <c r="BW1413" s="103" t="s">
        <v>100</v>
      </c>
      <c r="BX1413" s="103" t="s">
        <v>131</v>
      </c>
    </row>
    <row r="1414" spans="75:76">
      <c r="BW1414" s="103" t="s">
        <v>101</v>
      </c>
      <c r="BX1414" s="103" t="s">
        <v>131</v>
      </c>
    </row>
    <row r="1415" spans="75:76">
      <c r="BW1415" s="103" t="s">
        <v>382</v>
      </c>
      <c r="BX1415" s="103" t="s">
        <v>131</v>
      </c>
    </row>
    <row r="1416" spans="75:76">
      <c r="BW1416" s="103" t="s">
        <v>381</v>
      </c>
      <c r="BX1416" s="103" t="s">
        <v>131</v>
      </c>
    </row>
    <row r="1417" spans="75:76">
      <c r="BW1417" s="103" t="s">
        <v>89</v>
      </c>
      <c r="BX1417" s="103" t="s">
        <v>131</v>
      </c>
    </row>
    <row r="1418" spans="75:76">
      <c r="BW1418" s="62" t="s">
        <v>327</v>
      </c>
      <c r="BX1418" s="62" t="s">
        <v>360</v>
      </c>
    </row>
    <row r="1419" spans="75:76">
      <c r="BW1419" s="103" t="s">
        <v>91</v>
      </c>
      <c r="BX1419" s="103" t="s">
        <v>131</v>
      </c>
    </row>
    <row r="1420" spans="75:76">
      <c r="BW1420" s="103" t="s">
        <v>149</v>
      </c>
      <c r="BX1420" s="103" t="s">
        <v>131</v>
      </c>
    </row>
    <row r="1421" spans="75:76">
      <c r="BW1421" s="62" t="s">
        <v>1600</v>
      </c>
      <c r="BX1421" s="62" t="s">
        <v>131</v>
      </c>
    </row>
    <row r="1422" spans="75:76">
      <c r="BW1422" s="62" t="s">
        <v>329</v>
      </c>
      <c r="BX1422" s="62" t="s">
        <v>131</v>
      </c>
    </row>
    <row r="1423" spans="75:76">
      <c r="BW1423" s="62" t="s">
        <v>361</v>
      </c>
      <c r="BX1423" s="62" t="s">
        <v>307</v>
      </c>
    </row>
    <row r="1424" spans="75:76">
      <c r="BW1424" s="62" t="s">
        <v>1275</v>
      </c>
      <c r="BX1424" s="62" t="s">
        <v>307</v>
      </c>
    </row>
    <row r="1425" spans="75:76">
      <c r="BW1425" s="62" t="s">
        <v>1276</v>
      </c>
      <c r="BX1425" s="62" t="s">
        <v>307</v>
      </c>
    </row>
    <row r="1426" spans="75:76">
      <c r="BW1426" s="62" t="s">
        <v>365</v>
      </c>
      <c r="BX1426" s="62" t="s">
        <v>307</v>
      </c>
    </row>
    <row r="1427" spans="75:76">
      <c r="BW1427" s="103" t="s">
        <v>981</v>
      </c>
      <c r="BX1427" s="103" t="s">
        <v>922</v>
      </c>
    </row>
    <row r="1428" spans="75:76">
      <c r="BW1428" s="103" t="s">
        <v>982</v>
      </c>
      <c r="BX1428" s="103" t="s">
        <v>922</v>
      </c>
    </row>
    <row r="1429" spans="75:76">
      <c r="BW1429" s="103" t="s">
        <v>81</v>
      </c>
      <c r="BX1429" s="103" t="s">
        <v>131</v>
      </c>
    </row>
    <row r="1430" spans="75:76">
      <c r="BW1430" s="103" t="s">
        <v>83</v>
      </c>
      <c r="BX1430" s="103" t="s">
        <v>131</v>
      </c>
    </row>
    <row r="1431" spans="75:76">
      <c r="BW1431" s="62" t="s">
        <v>79</v>
      </c>
      <c r="BX1431" s="103" t="s">
        <v>131</v>
      </c>
    </row>
    <row r="1432" spans="75:76">
      <c r="BW1432" s="103" t="s">
        <v>815</v>
      </c>
      <c r="BX1432" s="103" t="s">
        <v>307</v>
      </c>
    </row>
    <row r="1433" spans="75:76">
      <c r="BW1433" s="103" t="s">
        <v>814</v>
      </c>
      <c r="BX1433" s="103" t="s">
        <v>307</v>
      </c>
    </row>
    <row r="1434" spans="75:76">
      <c r="BW1434" s="62" t="s">
        <v>973</v>
      </c>
      <c r="BX1434" s="103" t="s">
        <v>307</v>
      </c>
    </row>
    <row r="1435" spans="75:76">
      <c r="BW1435" s="62" t="s">
        <v>974</v>
      </c>
      <c r="BX1435" s="103" t="s">
        <v>307</v>
      </c>
    </row>
    <row r="1436" spans="75:76">
      <c r="BW1436" s="107" t="s">
        <v>72</v>
      </c>
      <c r="BX1436" s="106" t="s">
        <v>143</v>
      </c>
    </row>
    <row r="1437" spans="75:76">
      <c r="BW1437" s="217" t="s">
        <v>77</v>
      </c>
      <c r="BX1437" s="218" t="s">
        <v>917</v>
      </c>
    </row>
    <row r="1438" spans="75:76">
      <c r="BW1438" s="217" t="s">
        <v>104</v>
      </c>
      <c r="BX1438" s="218" t="s">
        <v>918</v>
      </c>
    </row>
    <row r="1439" spans="75:76">
      <c r="BW1439" s="107" t="s">
        <v>68</v>
      </c>
      <c r="BX1439" s="106" t="s">
        <v>143</v>
      </c>
    </row>
    <row r="1440" spans="75:76">
      <c r="BW1440" s="217" t="s">
        <v>74</v>
      </c>
      <c r="BX1440" s="218" t="s">
        <v>917</v>
      </c>
    </row>
    <row r="1441" spans="75:76">
      <c r="BW1441" s="217" t="s">
        <v>70</v>
      </c>
      <c r="BX1441" s="218" t="s">
        <v>918</v>
      </c>
    </row>
    <row r="1442" spans="75:76">
      <c r="BW1442" s="107" t="s">
        <v>61</v>
      </c>
      <c r="BX1442" s="106" t="s">
        <v>143</v>
      </c>
    </row>
    <row r="1443" spans="75:76">
      <c r="BW1443" s="217" t="s">
        <v>58</v>
      </c>
      <c r="BX1443" s="218" t="s">
        <v>917</v>
      </c>
    </row>
    <row r="1444" spans="75:76">
      <c r="BW1444" s="219" t="s">
        <v>67</v>
      </c>
      <c r="BX1444" s="220" t="s">
        <v>918</v>
      </c>
    </row>
    <row r="1445" spans="75:76">
      <c r="BW1445" s="62" t="s">
        <v>393</v>
      </c>
      <c r="BX1445" s="62" t="s">
        <v>147</v>
      </c>
    </row>
    <row r="1446" spans="75:76">
      <c r="BW1446" s="62" t="s">
        <v>399</v>
      </c>
      <c r="BX1446" s="62" t="s">
        <v>147</v>
      </c>
    </row>
    <row r="1447" spans="75:76">
      <c r="BW1447" s="62" t="s">
        <v>309</v>
      </c>
      <c r="BX1447" s="62" t="s">
        <v>147</v>
      </c>
    </row>
    <row r="1448" spans="75:76">
      <c r="BW1448" s="62" t="s">
        <v>310</v>
      </c>
      <c r="BX1448" s="62" t="s">
        <v>147</v>
      </c>
    </row>
    <row r="1449" spans="75:76">
      <c r="BW1449" s="62" t="s">
        <v>314</v>
      </c>
      <c r="BX1449" s="62" t="s">
        <v>147</v>
      </c>
    </row>
    <row r="1450" spans="75:76">
      <c r="BW1450" s="62" t="s">
        <v>151</v>
      </c>
      <c r="BX1450" s="62" t="s">
        <v>147</v>
      </c>
    </row>
    <row r="1451" spans="75:76">
      <c r="BW1451" s="62" t="s">
        <v>152</v>
      </c>
      <c r="BX1451" s="62" t="s">
        <v>147</v>
      </c>
    </row>
    <row r="1452" spans="75:76">
      <c r="BW1452" s="62" t="s">
        <v>153</v>
      </c>
      <c r="BX1452" s="62" t="s">
        <v>147</v>
      </c>
    </row>
    <row r="1453" spans="75:76">
      <c r="BW1453" s="71" t="s">
        <v>154</v>
      </c>
      <c r="BX1453" s="71" t="s">
        <v>147</v>
      </c>
    </row>
    <row r="1454" spans="75:76">
      <c r="BW1454" s="62" t="s">
        <v>155</v>
      </c>
      <c r="BX1454" s="62" t="s">
        <v>148</v>
      </c>
    </row>
    <row r="1455" spans="75:76">
      <c r="BW1455" s="62" t="s">
        <v>156</v>
      </c>
      <c r="BX1455" s="62" t="s">
        <v>148</v>
      </c>
    </row>
    <row r="1456" spans="75:76">
      <c r="BW1456" s="62" t="s">
        <v>380</v>
      </c>
      <c r="BX1456" s="62" t="s">
        <v>148</v>
      </c>
    </row>
    <row r="1457" spans="75:76">
      <c r="BW1457" s="62" t="s">
        <v>157</v>
      </c>
      <c r="BX1457" s="62" t="s">
        <v>148</v>
      </c>
    </row>
    <row r="1458" spans="75:76">
      <c r="BW1458" s="62" t="s">
        <v>158</v>
      </c>
      <c r="BX1458" s="62" t="s">
        <v>990</v>
      </c>
    </row>
    <row r="1459" spans="75:76">
      <c r="BW1459" s="62" t="s">
        <v>158</v>
      </c>
      <c r="BX1459" s="62" t="s">
        <v>989</v>
      </c>
    </row>
    <row r="1460" spans="75:76">
      <c r="BW1460" s="62" t="s">
        <v>971</v>
      </c>
      <c r="BX1460" s="62" t="s">
        <v>972</v>
      </c>
    </row>
    <row r="1461" spans="75:76">
      <c r="BW1461" s="103" t="s">
        <v>923</v>
      </c>
      <c r="BX1461" s="62" t="s">
        <v>148</v>
      </c>
    </row>
    <row r="1462" spans="75:76">
      <c r="BW1462" s="103" t="s">
        <v>924</v>
      </c>
      <c r="BX1462" s="62" t="s">
        <v>148</v>
      </c>
    </row>
    <row r="1463" spans="75:76">
      <c r="BW1463" s="103" t="s">
        <v>925</v>
      </c>
      <c r="BX1463" s="62" t="s">
        <v>148</v>
      </c>
    </row>
    <row r="1464" spans="75:76">
      <c r="BW1464" s="103" t="s">
        <v>926</v>
      </c>
      <c r="BX1464" s="62" t="s">
        <v>148</v>
      </c>
    </row>
    <row r="1465" spans="75:76">
      <c r="BW1465" s="103" t="s">
        <v>927</v>
      </c>
      <c r="BX1465" s="62" t="s">
        <v>148</v>
      </c>
    </row>
    <row r="1466" spans="75:76">
      <c r="BW1466" s="154" t="s">
        <v>928</v>
      </c>
      <c r="BX1466" s="71" t="s">
        <v>148</v>
      </c>
    </row>
    <row r="1467" spans="75:76">
      <c r="BW1467" s="62" t="s">
        <v>266</v>
      </c>
      <c r="BX1467" s="62" t="s">
        <v>387</v>
      </c>
    </row>
    <row r="1468" spans="75:76">
      <c r="BW1468" s="62" t="s">
        <v>263</v>
      </c>
      <c r="BX1468" s="62" t="s">
        <v>387</v>
      </c>
    </row>
    <row r="1469" spans="75:76">
      <c r="BW1469" s="62" t="s">
        <v>267</v>
      </c>
      <c r="BX1469" s="62" t="s">
        <v>387</v>
      </c>
    </row>
    <row r="1470" spans="75:76">
      <c r="BW1470" s="62" t="s">
        <v>268</v>
      </c>
      <c r="BX1470" s="62" t="s">
        <v>387</v>
      </c>
    </row>
    <row r="1471" spans="75:76">
      <c r="BW1471" s="62" t="s">
        <v>269</v>
      </c>
      <c r="BX1471" s="62" t="s">
        <v>387</v>
      </c>
    </row>
    <row r="1472" spans="75:76">
      <c r="BW1472" s="62" t="s">
        <v>270</v>
      </c>
      <c r="BX1472" s="62" t="s">
        <v>150</v>
      </c>
    </row>
    <row r="1473" spans="75:76">
      <c r="BW1473" s="62" t="s">
        <v>271</v>
      </c>
      <c r="BX1473" s="62" t="s">
        <v>387</v>
      </c>
    </row>
    <row r="1474" spans="75:76">
      <c r="BW1474" s="62" t="s">
        <v>272</v>
      </c>
      <c r="BX1474" s="62" t="s">
        <v>387</v>
      </c>
    </row>
    <row r="1475" spans="75:76">
      <c r="BW1475" s="62" t="s">
        <v>273</v>
      </c>
      <c r="BX1475" s="62" t="s">
        <v>307</v>
      </c>
    </row>
    <row r="1476" spans="75:76">
      <c r="BW1476" s="62" t="s">
        <v>274</v>
      </c>
      <c r="BX1476" s="62" t="s">
        <v>307</v>
      </c>
    </row>
    <row r="1477" spans="75:76">
      <c r="BW1477" s="62" t="s">
        <v>275</v>
      </c>
      <c r="BX1477" s="62" t="s">
        <v>307</v>
      </c>
    </row>
    <row r="1478" spans="75:76">
      <c r="BW1478" s="62" t="s">
        <v>264</v>
      </c>
      <c r="BX1478" s="62" t="s">
        <v>387</v>
      </c>
    </row>
    <row r="1479" spans="75:76">
      <c r="BW1479" s="62" t="s">
        <v>276</v>
      </c>
      <c r="BX1479" s="62" t="s">
        <v>387</v>
      </c>
    </row>
    <row r="1480" spans="75:76">
      <c r="BW1480" s="62" t="s">
        <v>277</v>
      </c>
      <c r="BX1480" s="62" t="s">
        <v>360</v>
      </c>
    </row>
    <row r="1481" spans="75:76">
      <c r="BW1481" s="62" t="s">
        <v>278</v>
      </c>
      <c r="BX1481" s="62" t="s">
        <v>392</v>
      </c>
    </row>
    <row r="1482" spans="75:76">
      <c r="BW1482" s="62" t="s">
        <v>279</v>
      </c>
      <c r="BX1482" s="62" t="s">
        <v>392</v>
      </c>
    </row>
    <row r="1483" spans="75:76">
      <c r="BW1483" s="62" t="s">
        <v>302</v>
      </c>
      <c r="BX1483" s="62" t="s">
        <v>388</v>
      </c>
    </row>
    <row r="1484" spans="75:76">
      <c r="BW1484" s="62" t="s">
        <v>303</v>
      </c>
      <c r="BX1484" s="62" t="s">
        <v>388</v>
      </c>
    </row>
    <row r="1485" spans="75:76">
      <c r="BW1485" s="62" t="s">
        <v>304</v>
      </c>
      <c r="BX1485" s="62" t="s">
        <v>387</v>
      </c>
    </row>
    <row r="1486" spans="75:76">
      <c r="BW1486" s="62" t="s">
        <v>305</v>
      </c>
      <c r="BX1486" s="62" t="s">
        <v>387</v>
      </c>
    </row>
    <row r="1487" spans="75:76">
      <c r="BW1487" s="62" t="s">
        <v>306</v>
      </c>
      <c r="BX1487" s="62" t="s">
        <v>131</v>
      </c>
    </row>
    <row r="1488" spans="75:76">
      <c r="BW1488" s="62" t="s">
        <v>301</v>
      </c>
      <c r="BX1488" s="62" t="s">
        <v>360</v>
      </c>
    </row>
    <row r="1489" spans="75:77">
      <c r="BW1489" s="62" t="s">
        <v>300</v>
      </c>
      <c r="BX1489" s="62" t="s">
        <v>307</v>
      </c>
    </row>
    <row r="1490" spans="75:77">
      <c r="BW1490" s="62" t="s">
        <v>299</v>
      </c>
      <c r="BX1490" s="62" t="s">
        <v>307</v>
      </c>
    </row>
    <row r="1491" spans="75:77">
      <c r="BW1491" s="62" t="s">
        <v>298</v>
      </c>
      <c r="BX1491" s="62" t="s">
        <v>307</v>
      </c>
      <c r="BY1491" s="62"/>
    </row>
    <row r="1492" spans="75:77">
      <c r="BW1492" s="62" t="s">
        <v>297</v>
      </c>
      <c r="BX1492" s="62" t="s">
        <v>307</v>
      </c>
      <c r="BY1492" s="62"/>
    </row>
    <row r="1493" spans="75:77">
      <c r="BW1493" s="62" t="s">
        <v>296</v>
      </c>
      <c r="BX1493" s="62" t="s">
        <v>307</v>
      </c>
      <c r="BY1493" s="62"/>
    </row>
    <row r="1494" spans="75:77">
      <c r="BW1494" s="62" t="s">
        <v>295</v>
      </c>
      <c r="BX1494" s="62" t="s">
        <v>307</v>
      </c>
      <c r="BY1494" s="62"/>
    </row>
    <row r="1495" spans="75:77">
      <c r="BW1495" s="62" t="s">
        <v>294</v>
      </c>
      <c r="BX1495" s="62" t="s">
        <v>307</v>
      </c>
    </row>
    <row r="1496" spans="75:77">
      <c r="BW1496" s="62" t="s">
        <v>293</v>
      </c>
      <c r="BX1496" s="62" t="s">
        <v>307</v>
      </c>
    </row>
    <row r="1497" spans="75:77">
      <c r="BW1497" s="62" t="s">
        <v>292</v>
      </c>
      <c r="BX1497" s="62" t="s">
        <v>307</v>
      </c>
    </row>
    <row r="1498" spans="75:77">
      <c r="BW1498" s="62" t="s">
        <v>291</v>
      </c>
      <c r="BX1498" s="62" t="s">
        <v>307</v>
      </c>
      <c r="BY1498" s="7" t="s">
        <v>1430</v>
      </c>
    </row>
    <row r="1499" spans="75:77">
      <c r="BW1499" s="62" t="s">
        <v>290</v>
      </c>
      <c r="BX1499" s="62" t="s">
        <v>307</v>
      </c>
      <c r="BY1499" s="7" t="s">
        <v>1431</v>
      </c>
    </row>
    <row r="1500" spans="75:77">
      <c r="BW1500" s="62" t="s">
        <v>289</v>
      </c>
      <c r="BX1500" s="62" t="s">
        <v>307</v>
      </c>
      <c r="BY1500" s="7" t="s">
        <v>1429</v>
      </c>
    </row>
    <row r="1501" spans="75:77">
      <c r="BW1501" s="62" t="s">
        <v>288</v>
      </c>
      <c r="BX1501" s="62" t="s">
        <v>307</v>
      </c>
      <c r="BY1501" s="7" t="s">
        <v>1432</v>
      </c>
    </row>
    <row r="1502" spans="75:77">
      <c r="BW1502" s="62" t="s">
        <v>287</v>
      </c>
      <c r="BX1502" s="62" t="s">
        <v>307</v>
      </c>
      <c r="BY1502" s="7" t="s">
        <v>1433</v>
      </c>
    </row>
    <row r="1503" spans="75:77">
      <c r="BW1503" s="62" t="s">
        <v>286</v>
      </c>
      <c r="BX1503" s="62" t="s">
        <v>307</v>
      </c>
      <c r="BY1503" s="7" t="s">
        <v>1434</v>
      </c>
    </row>
    <row r="1504" spans="75:77">
      <c r="BW1504" s="62" t="s">
        <v>285</v>
      </c>
      <c r="BX1504" s="62" t="s">
        <v>307</v>
      </c>
      <c r="BY1504" s="7" t="s">
        <v>1435</v>
      </c>
    </row>
    <row r="1505" spans="75:77">
      <c r="BW1505" s="62" t="s">
        <v>284</v>
      </c>
      <c r="BX1505" s="62" t="s">
        <v>307</v>
      </c>
      <c r="BY1505" s="7" t="s">
        <v>1436</v>
      </c>
    </row>
    <row r="1506" spans="75:77">
      <c r="BW1506" s="62" t="s">
        <v>283</v>
      </c>
      <c r="BX1506" s="62" t="s">
        <v>307</v>
      </c>
      <c r="BY1506" s="7" t="s">
        <v>1437</v>
      </c>
    </row>
    <row r="1507" spans="75:77">
      <c r="BW1507" s="62" t="s">
        <v>282</v>
      </c>
      <c r="BX1507" s="62" t="s">
        <v>307</v>
      </c>
      <c r="BY1507" s="7" t="s">
        <v>1438</v>
      </c>
    </row>
    <row r="1508" spans="75:77">
      <c r="BW1508" s="62" t="s">
        <v>281</v>
      </c>
      <c r="BX1508" s="62" t="s">
        <v>307</v>
      </c>
      <c r="BY1508" s="7" t="s">
        <v>1439</v>
      </c>
    </row>
    <row r="1509" spans="75:77">
      <c r="BW1509" s="62" t="s">
        <v>280</v>
      </c>
      <c r="BX1509" s="62" t="s">
        <v>307</v>
      </c>
      <c r="BY1509" s="7" t="s">
        <v>1440</v>
      </c>
    </row>
    <row r="1510" spans="75:77">
      <c r="BW1510" s="62" t="s">
        <v>265</v>
      </c>
      <c r="BX1510" s="62" t="s">
        <v>307</v>
      </c>
      <c r="BY1510" s="7" t="s">
        <v>1441</v>
      </c>
    </row>
    <row r="1511" spans="75:77">
      <c r="BW1511" s="62" t="s">
        <v>350</v>
      </c>
      <c r="BX1511" s="62" t="s">
        <v>390</v>
      </c>
      <c r="BY1511" s="7" t="s">
        <v>1442</v>
      </c>
    </row>
    <row r="1512" spans="75:77">
      <c r="BW1512" s="62" t="s">
        <v>351</v>
      </c>
      <c r="BX1512" s="62" t="s">
        <v>390</v>
      </c>
      <c r="BY1512" s="7" t="s">
        <v>1443</v>
      </c>
    </row>
    <row r="1513" spans="75:77">
      <c r="BW1513" s="62" t="s">
        <v>352</v>
      </c>
      <c r="BX1513" s="62" t="s">
        <v>390</v>
      </c>
      <c r="BY1513" s="7" t="s">
        <v>1444</v>
      </c>
    </row>
    <row r="1514" spans="75:77">
      <c r="BW1514" s="62" t="s">
        <v>353</v>
      </c>
      <c r="BX1514" s="62" t="s">
        <v>390</v>
      </c>
      <c r="BY1514" s="7" t="s">
        <v>1445</v>
      </c>
    </row>
    <row r="1515" spans="75:77">
      <c r="BW1515" s="62" t="s">
        <v>354</v>
      </c>
      <c r="BX1515" s="62" t="s">
        <v>390</v>
      </c>
      <c r="BY1515" s="7" t="s">
        <v>1446</v>
      </c>
    </row>
    <row r="1516" spans="75:77">
      <c r="BW1516" s="62" t="s">
        <v>355</v>
      </c>
      <c r="BX1516" s="62" t="s">
        <v>390</v>
      </c>
      <c r="BY1516" s="7" t="s">
        <v>1447</v>
      </c>
    </row>
    <row r="1517" spans="75:77">
      <c r="BW1517" s="62" t="s">
        <v>356</v>
      </c>
      <c r="BX1517" s="62" t="s">
        <v>390</v>
      </c>
      <c r="BY1517" s="7" t="s">
        <v>1448</v>
      </c>
    </row>
    <row r="1518" spans="75:77">
      <c r="BW1518" s="62" t="s">
        <v>357</v>
      </c>
      <c r="BX1518" s="62" t="s">
        <v>390</v>
      </c>
      <c r="BY1518" s="7" t="s">
        <v>1449</v>
      </c>
    </row>
    <row r="1519" spans="75:77">
      <c r="BW1519" s="62" t="s">
        <v>358</v>
      </c>
      <c r="BX1519" s="62" t="s">
        <v>389</v>
      </c>
      <c r="BY1519" s="7" t="s">
        <v>1450</v>
      </c>
    </row>
    <row r="1520" spans="75:77">
      <c r="BW1520" s="62" t="s">
        <v>359</v>
      </c>
      <c r="BX1520" s="62" t="s">
        <v>389</v>
      </c>
      <c r="BY1520" s="7" t="s">
        <v>1451</v>
      </c>
    </row>
    <row r="1521" spans="75:77">
      <c r="BW1521" s="62" t="s">
        <v>929</v>
      </c>
      <c r="BX1521" s="62" t="s">
        <v>930</v>
      </c>
      <c r="BY1521" s="7" t="s">
        <v>1452</v>
      </c>
    </row>
    <row r="1522" spans="75:77">
      <c r="BW1522" s="62" t="s">
        <v>932</v>
      </c>
      <c r="BX1522" s="62" t="s">
        <v>933</v>
      </c>
      <c r="BY1522" s="7" t="s">
        <v>1453</v>
      </c>
    </row>
    <row r="1523" spans="75:77">
      <c r="BW1523" s="62" t="s">
        <v>985</v>
      </c>
      <c r="BX1523" s="62" t="s">
        <v>131</v>
      </c>
      <c r="BY1523" s="7" t="s">
        <v>1454</v>
      </c>
    </row>
    <row r="1524" spans="75:77">
      <c r="BW1524" s="62" t="s">
        <v>986</v>
      </c>
      <c r="BX1524" s="62" t="s">
        <v>131</v>
      </c>
      <c r="BY1524" s="7" t="s">
        <v>1455</v>
      </c>
    </row>
    <row r="1525" spans="75:77">
      <c r="BW1525" s="62" t="s">
        <v>328</v>
      </c>
      <c r="BX1525" s="62" t="s">
        <v>131</v>
      </c>
      <c r="BY1525" s="7" t="s">
        <v>1456</v>
      </c>
    </row>
    <row r="1526" spans="75:77">
      <c r="BW1526" s="62" t="s">
        <v>1274</v>
      </c>
      <c r="BX1526" s="62" t="s">
        <v>131</v>
      </c>
      <c r="BY1526" s="7" t="s">
        <v>1457</v>
      </c>
    </row>
    <row r="1527" spans="75:77">
      <c r="BW1527" s="166" t="s">
        <v>369</v>
      </c>
      <c r="BX1527" s="62" t="s">
        <v>972</v>
      </c>
      <c r="BY1527" s="7" t="s">
        <v>1458</v>
      </c>
    </row>
    <row r="1528" spans="75:77">
      <c r="BW1528" s="166" t="s">
        <v>370</v>
      </c>
      <c r="BX1528" s="62" t="s">
        <v>972</v>
      </c>
      <c r="BY1528" s="7" t="s">
        <v>1459</v>
      </c>
    </row>
    <row r="1529" spans="75:77">
      <c r="BW1529" s="166" t="s">
        <v>371</v>
      </c>
      <c r="BX1529" s="62" t="s">
        <v>972</v>
      </c>
      <c r="BY1529" s="7" t="s">
        <v>1460</v>
      </c>
    </row>
    <row r="1530" spans="75:77">
      <c r="BW1530" s="166" t="s">
        <v>372</v>
      </c>
      <c r="BX1530" s="62" t="s">
        <v>972</v>
      </c>
      <c r="BY1530" s="7" t="s">
        <v>1461</v>
      </c>
    </row>
    <row r="1531" spans="75:77">
      <c r="BW1531" s="166" t="s">
        <v>373</v>
      </c>
      <c r="BX1531" s="62" t="s">
        <v>972</v>
      </c>
      <c r="BY1531" s="7" t="s">
        <v>1462</v>
      </c>
    </row>
    <row r="1532" spans="75:77">
      <c r="BW1532" s="166" t="s">
        <v>374</v>
      </c>
      <c r="BX1532" s="62" t="s">
        <v>972</v>
      </c>
      <c r="BY1532" s="7" t="s">
        <v>1463</v>
      </c>
    </row>
    <row r="1533" spans="75:77">
      <c r="BW1533" s="166" t="s">
        <v>375</v>
      </c>
      <c r="BX1533" s="62" t="s">
        <v>972</v>
      </c>
      <c r="BY1533" s="7" t="s">
        <v>1464</v>
      </c>
    </row>
    <row r="1534" spans="75:77">
      <c r="BW1534" s="166" t="s">
        <v>376</v>
      </c>
      <c r="BX1534" s="62" t="s">
        <v>972</v>
      </c>
      <c r="BY1534" s="7" t="s">
        <v>1465</v>
      </c>
    </row>
    <row r="1535" spans="75:77">
      <c r="BW1535" s="166" t="s">
        <v>377</v>
      </c>
      <c r="BX1535" s="62" t="s">
        <v>972</v>
      </c>
      <c r="BY1535" s="7" t="s">
        <v>1466</v>
      </c>
    </row>
    <row r="1536" spans="75:77">
      <c r="BW1536" s="166" t="s">
        <v>378</v>
      </c>
      <c r="BX1536" s="62" t="s">
        <v>972</v>
      </c>
      <c r="BY1536" s="7" t="s">
        <v>1467</v>
      </c>
    </row>
    <row r="1537" spans="75:77">
      <c r="BW1537" s="166" t="s">
        <v>379</v>
      </c>
      <c r="BX1537" s="62" t="s">
        <v>972</v>
      </c>
      <c r="BY1537" s="7" t="s">
        <v>1468</v>
      </c>
    </row>
    <row r="1538" spans="75:77">
      <c r="BW1538" s="166" t="s">
        <v>1098</v>
      </c>
      <c r="BX1538" s="62" t="s">
        <v>972</v>
      </c>
      <c r="BY1538" s="7" t="s">
        <v>1469</v>
      </c>
    </row>
    <row r="1539" spans="75:77">
      <c r="BW1539" s="166" t="s">
        <v>1099</v>
      </c>
      <c r="BX1539" s="62" t="s">
        <v>972</v>
      </c>
      <c r="BY1539" s="7" t="s">
        <v>1470</v>
      </c>
    </row>
    <row r="1540" spans="75:77">
      <c r="BW1540" s="166" t="s">
        <v>1100</v>
      </c>
      <c r="BX1540" s="62" t="s">
        <v>972</v>
      </c>
      <c r="BY1540" s="7" t="s">
        <v>1471</v>
      </c>
    </row>
    <row r="1541" spans="75:77">
      <c r="BW1541" s="62" t="s">
        <v>1344</v>
      </c>
      <c r="BX1541" s="7" t="s">
        <v>307</v>
      </c>
      <c r="BY1541" s="7" t="s">
        <v>1472</v>
      </c>
    </row>
    <row r="1542" spans="75:77">
      <c r="BW1542" s="62" t="s">
        <v>1343</v>
      </c>
      <c r="BX1542" s="7" t="s">
        <v>307</v>
      </c>
      <c r="BY1542" s="7" t="s">
        <v>1473</v>
      </c>
    </row>
    <row r="1543" spans="75:77">
      <c r="BW1543" s="62" t="s">
        <v>1341</v>
      </c>
      <c r="BX1543" s="7" t="s">
        <v>307</v>
      </c>
      <c r="BY1543" s="7" t="s">
        <v>1474</v>
      </c>
    </row>
    <row r="1544" spans="75:77">
      <c r="BW1544" s="62" t="s">
        <v>1342</v>
      </c>
      <c r="BX1544" s="7" t="s">
        <v>307</v>
      </c>
    </row>
    <row r="1545" spans="75:77">
      <c r="BW1545" s="62" t="s">
        <v>1340</v>
      </c>
      <c r="BX1545" s="7" t="s">
        <v>307</v>
      </c>
    </row>
    <row r="1546" spans="75:77">
      <c r="BW1546" s="62" t="s">
        <v>1212</v>
      </c>
      <c r="BX1546" s="7" t="s">
        <v>307</v>
      </c>
    </row>
    <row r="1547" spans="75:77">
      <c r="BW1547" s="62" t="s">
        <v>1213</v>
      </c>
      <c r="BX1547" s="7" t="s">
        <v>307</v>
      </c>
    </row>
    <row r="1548" spans="75:77">
      <c r="BW1548" s="62" t="s">
        <v>1339</v>
      </c>
      <c r="BX1548" s="7" t="s">
        <v>307</v>
      </c>
    </row>
    <row r="1549" spans="75:77">
      <c r="BW1549" s="62" t="s">
        <v>1337</v>
      </c>
      <c r="BX1549" s="7" t="s">
        <v>307</v>
      </c>
    </row>
    <row r="1550" spans="75:77">
      <c r="BW1550" s="62" t="s">
        <v>1338</v>
      </c>
      <c r="BX1550" s="7" t="s">
        <v>307</v>
      </c>
    </row>
    <row r="1551" spans="75:77">
      <c r="BW1551" s="62" t="s">
        <v>1214</v>
      </c>
      <c r="BX1551" s="7" t="s">
        <v>307</v>
      </c>
    </row>
    <row r="1552" spans="75:77">
      <c r="BW1552" s="62" t="s">
        <v>1215</v>
      </c>
      <c r="BX1552" s="7" t="s">
        <v>307</v>
      </c>
    </row>
    <row r="1553" spans="75:76">
      <c r="BW1553" s="62" t="s">
        <v>1336</v>
      </c>
      <c r="BX1553" s="7" t="s">
        <v>307</v>
      </c>
    </row>
    <row r="1554" spans="75:76">
      <c r="BW1554" s="62" t="s">
        <v>1335</v>
      </c>
      <c r="BX1554" s="7" t="s">
        <v>307</v>
      </c>
    </row>
    <row r="1555" spans="75:76">
      <c r="BW1555" s="62" t="s">
        <v>1334</v>
      </c>
      <c r="BX1555" s="7" t="s">
        <v>307</v>
      </c>
    </row>
    <row r="1556" spans="75:76">
      <c r="BW1556" s="62" t="s">
        <v>1333</v>
      </c>
      <c r="BX1556" s="7" t="s">
        <v>307</v>
      </c>
    </row>
    <row r="1557" spans="75:76">
      <c r="BW1557" s="62" t="s">
        <v>1332</v>
      </c>
      <c r="BX1557" s="7" t="s">
        <v>307</v>
      </c>
    </row>
    <row r="1558" spans="75:76">
      <c r="BW1558" s="62" t="s">
        <v>1331</v>
      </c>
      <c r="BX1558" s="7" t="s">
        <v>307</v>
      </c>
    </row>
    <row r="1559" spans="75:76">
      <c r="BW1559" s="62" t="s">
        <v>1330</v>
      </c>
      <c r="BX1559" s="7" t="s">
        <v>307</v>
      </c>
    </row>
    <row r="1560" spans="75:76">
      <c r="BW1560" s="62" t="s">
        <v>1329</v>
      </c>
      <c r="BX1560" s="7" t="s">
        <v>307</v>
      </c>
    </row>
    <row r="1561" spans="75:76">
      <c r="BW1561" s="62" t="s">
        <v>1328</v>
      </c>
      <c r="BX1561" s="7" t="s">
        <v>307</v>
      </c>
    </row>
    <row r="1562" spans="75:76">
      <c r="BW1562" s="62" t="s">
        <v>1216</v>
      </c>
      <c r="BX1562" s="7" t="s">
        <v>307</v>
      </c>
    </row>
    <row r="1563" spans="75:76">
      <c r="BW1563" s="62" t="s">
        <v>1311</v>
      </c>
      <c r="BX1563" s="7" t="s">
        <v>307</v>
      </c>
    </row>
    <row r="1564" spans="75:76">
      <c r="BW1564" s="62" t="s">
        <v>1312</v>
      </c>
      <c r="BX1564" s="7" t="s">
        <v>307</v>
      </c>
    </row>
    <row r="1565" spans="75:76">
      <c r="BW1565" s="62" t="s">
        <v>1313</v>
      </c>
      <c r="BX1565" s="7" t="s">
        <v>307</v>
      </c>
    </row>
    <row r="1566" spans="75:76">
      <c r="BW1566" s="62" t="s">
        <v>1314</v>
      </c>
      <c r="BX1566" s="7" t="s">
        <v>307</v>
      </c>
    </row>
    <row r="1567" spans="75:76">
      <c r="BW1567" s="62" t="s">
        <v>1315</v>
      </c>
      <c r="BX1567" s="7" t="s">
        <v>307</v>
      </c>
    </row>
    <row r="1568" spans="75:76">
      <c r="BW1568" s="62" t="s">
        <v>1316</v>
      </c>
      <c r="BX1568" s="7" t="s">
        <v>307</v>
      </c>
    </row>
    <row r="1569" spans="75:76">
      <c r="BW1569" s="62" t="s">
        <v>1317</v>
      </c>
      <c r="BX1569" s="7" t="s">
        <v>307</v>
      </c>
    </row>
    <row r="1570" spans="75:76">
      <c r="BW1570" s="62" t="s">
        <v>1318</v>
      </c>
      <c r="BX1570" s="7" t="s">
        <v>307</v>
      </c>
    </row>
    <row r="1571" spans="75:76">
      <c r="BW1571" s="62" t="s">
        <v>1319</v>
      </c>
      <c r="BX1571" s="7" t="s">
        <v>307</v>
      </c>
    </row>
    <row r="1572" spans="75:76">
      <c r="BW1572" s="62" t="s">
        <v>1320</v>
      </c>
      <c r="BX1572" s="7" t="s">
        <v>307</v>
      </c>
    </row>
    <row r="1573" spans="75:76">
      <c r="BW1573" s="62" t="s">
        <v>1321</v>
      </c>
      <c r="BX1573" s="7" t="s">
        <v>307</v>
      </c>
    </row>
    <row r="1574" spans="75:76">
      <c r="BW1574" s="62" t="s">
        <v>1322</v>
      </c>
      <c r="BX1574" s="7" t="s">
        <v>307</v>
      </c>
    </row>
    <row r="1575" spans="75:76">
      <c r="BW1575" s="62" t="s">
        <v>1323</v>
      </c>
      <c r="BX1575" s="7" t="s">
        <v>307</v>
      </c>
    </row>
    <row r="1576" spans="75:76">
      <c r="BW1576" s="62" t="s">
        <v>1324</v>
      </c>
      <c r="BX1576" s="7" t="s">
        <v>307</v>
      </c>
    </row>
    <row r="1577" spans="75:76">
      <c r="BW1577" s="62" t="s">
        <v>1325</v>
      </c>
      <c r="BX1577" s="7" t="s">
        <v>307</v>
      </c>
    </row>
    <row r="1578" spans="75:76">
      <c r="BW1578" s="62" t="s">
        <v>1326</v>
      </c>
      <c r="BX1578" s="7" t="s">
        <v>307</v>
      </c>
    </row>
    <row r="1579" spans="75:76">
      <c r="BW1579" s="62" t="s">
        <v>1327</v>
      </c>
      <c r="BX1579" s="7" t="s">
        <v>307</v>
      </c>
    </row>
    <row r="1580" spans="75:76">
      <c r="BW1580" s="62" t="s">
        <v>1353</v>
      </c>
      <c r="BX1580" s="62" t="s">
        <v>1352</v>
      </c>
    </row>
    <row r="1582" spans="75:76">
      <c r="BW1582" s="62" t="s">
        <v>320</v>
      </c>
      <c r="BX1582" s="7" t="s">
        <v>1430</v>
      </c>
    </row>
    <row r="1583" spans="75:76">
      <c r="BW1583" s="62" t="s">
        <v>320</v>
      </c>
      <c r="BX1583" s="7" t="s">
        <v>1431</v>
      </c>
    </row>
    <row r="1584" spans="75:76">
      <c r="BW1584" s="62" t="s">
        <v>320</v>
      </c>
      <c r="BX1584" s="7" t="s">
        <v>1429</v>
      </c>
    </row>
    <row r="1585" spans="72:76">
      <c r="BW1585" s="62" t="s">
        <v>320</v>
      </c>
      <c r="BX1585" s="7" t="s">
        <v>1432</v>
      </c>
    </row>
    <row r="1586" spans="72:76">
      <c r="BW1586" s="62" t="s">
        <v>320</v>
      </c>
      <c r="BX1586" s="7" t="s">
        <v>1433</v>
      </c>
    </row>
    <row r="1587" spans="72:76">
      <c r="BW1587" s="62" t="s">
        <v>320</v>
      </c>
      <c r="BX1587" s="7" t="s">
        <v>1434</v>
      </c>
    </row>
    <row r="1588" spans="72:76">
      <c r="BW1588" s="62" t="s">
        <v>320</v>
      </c>
      <c r="BX1588" s="7" t="s">
        <v>1435</v>
      </c>
    </row>
    <row r="1589" spans="72:76">
      <c r="BW1589" s="62" t="s">
        <v>320</v>
      </c>
      <c r="BX1589" s="7" t="s">
        <v>1436</v>
      </c>
    </row>
    <row r="1590" spans="72:76">
      <c r="BW1590" s="62" t="s">
        <v>320</v>
      </c>
      <c r="BX1590" s="7" t="s">
        <v>1437</v>
      </c>
    </row>
    <row r="1591" spans="72:76">
      <c r="BW1591" s="62" t="s">
        <v>320</v>
      </c>
      <c r="BX1591" s="7" t="s">
        <v>1438</v>
      </c>
    </row>
    <row r="1592" spans="72:76">
      <c r="BW1592" s="62" t="s">
        <v>320</v>
      </c>
      <c r="BX1592" s="7" t="s">
        <v>1439</v>
      </c>
    </row>
    <row r="1593" spans="72:76">
      <c r="BW1593" s="62" t="s">
        <v>320</v>
      </c>
      <c r="BX1593" s="7" t="s">
        <v>1440</v>
      </c>
    </row>
    <row r="1594" spans="72:76">
      <c r="BW1594" s="62" t="s">
        <v>320</v>
      </c>
      <c r="BX1594" s="7" t="s">
        <v>1441</v>
      </c>
    </row>
    <row r="1595" spans="72:76">
      <c r="BW1595" s="62" t="s">
        <v>320</v>
      </c>
      <c r="BX1595" s="7" t="s">
        <v>1442</v>
      </c>
    </row>
    <row r="1596" spans="72:76">
      <c r="BW1596" s="62" t="s">
        <v>320</v>
      </c>
      <c r="BX1596" s="7" t="s">
        <v>1443</v>
      </c>
    </row>
    <row r="1597" spans="72:76">
      <c r="BW1597" s="62" t="s">
        <v>320</v>
      </c>
      <c r="BX1597" s="7" t="s">
        <v>1444</v>
      </c>
    </row>
    <row r="1598" spans="72:76">
      <c r="BW1598" s="62" t="s">
        <v>320</v>
      </c>
      <c r="BX1598" s="7" t="s">
        <v>1445</v>
      </c>
    </row>
    <row r="1599" spans="72:76">
      <c r="BW1599" s="62" t="s">
        <v>320</v>
      </c>
      <c r="BX1599" s="7" t="s">
        <v>1446</v>
      </c>
    </row>
    <row r="1600" spans="72:76">
      <c r="BT1600" s="157" t="s">
        <v>1523</v>
      </c>
      <c r="BW1600" s="62" t="s">
        <v>320</v>
      </c>
      <c r="BX1600" s="7" t="s">
        <v>1447</v>
      </c>
    </row>
    <row r="1601" spans="72:76">
      <c r="BT1601" s="62" t="s">
        <v>1479</v>
      </c>
      <c r="BU1601" s="62" t="s">
        <v>389</v>
      </c>
      <c r="BW1601" s="62" t="s">
        <v>320</v>
      </c>
      <c r="BX1601" s="7" t="s">
        <v>1448</v>
      </c>
    </row>
    <row r="1602" spans="72:76">
      <c r="BT1602" s="62" t="s">
        <v>1480</v>
      </c>
      <c r="BU1602" s="62" t="s">
        <v>1506</v>
      </c>
      <c r="BW1602" s="62" t="s">
        <v>320</v>
      </c>
      <c r="BX1602" s="7" t="s">
        <v>1449</v>
      </c>
    </row>
    <row r="1603" spans="72:76">
      <c r="BT1603" s="62" t="s">
        <v>1481</v>
      </c>
      <c r="BU1603" s="62" t="s">
        <v>389</v>
      </c>
      <c r="BW1603" s="62" t="s">
        <v>320</v>
      </c>
      <c r="BX1603" s="7" t="s">
        <v>1450</v>
      </c>
    </row>
    <row r="1604" spans="72:76">
      <c r="BT1604" s="62" t="s">
        <v>1482</v>
      </c>
      <c r="BU1604" s="62" t="s">
        <v>1506</v>
      </c>
      <c r="BW1604" s="62" t="s">
        <v>320</v>
      </c>
      <c r="BX1604" s="7" t="s">
        <v>1451</v>
      </c>
    </row>
    <row r="1605" spans="72:76">
      <c r="BT1605" s="62" t="s">
        <v>1483</v>
      </c>
      <c r="BU1605" s="62" t="s">
        <v>389</v>
      </c>
      <c r="BW1605" s="62" t="s">
        <v>320</v>
      </c>
      <c r="BX1605" s="7" t="s">
        <v>1452</v>
      </c>
    </row>
    <row r="1606" spans="72:76">
      <c r="BT1606" s="62" t="s">
        <v>1484</v>
      </c>
      <c r="BU1606" s="62" t="s">
        <v>1506</v>
      </c>
      <c r="BW1606" s="62" t="s">
        <v>320</v>
      </c>
      <c r="BX1606" s="7" t="s">
        <v>1453</v>
      </c>
    </row>
    <row r="1607" spans="72:76">
      <c r="BT1607" s="62" t="s">
        <v>1485</v>
      </c>
      <c r="BU1607" s="62" t="s">
        <v>389</v>
      </c>
      <c r="BW1607" s="62" t="s">
        <v>320</v>
      </c>
      <c r="BX1607" s="7" t="s">
        <v>1454</v>
      </c>
    </row>
    <row r="1608" spans="72:76">
      <c r="BT1608" s="62" t="s">
        <v>1486</v>
      </c>
      <c r="BU1608" s="62" t="s">
        <v>1506</v>
      </c>
      <c r="BW1608" s="62" t="s">
        <v>320</v>
      </c>
      <c r="BX1608" s="7" t="s">
        <v>1455</v>
      </c>
    </row>
    <row r="1609" spans="72:76">
      <c r="BT1609" s="62" t="s">
        <v>1487</v>
      </c>
      <c r="BU1609" s="62" t="s">
        <v>389</v>
      </c>
      <c r="BW1609" s="62" t="s">
        <v>320</v>
      </c>
      <c r="BX1609" s="7" t="s">
        <v>1456</v>
      </c>
    </row>
    <row r="1610" spans="72:76">
      <c r="BT1610" s="62" t="s">
        <v>1488</v>
      </c>
      <c r="BU1610" s="62" t="s">
        <v>1506</v>
      </c>
      <c r="BW1610" s="62" t="s">
        <v>320</v>
      </c>
      <c r="BX1610" s="7" t="s">
        <v>1457</v>
      </c>
    </row>
    <row r="1611" spans="72:76">
      <c r="BT1611" s="62" t="s">
        <v>1489</v>
      </c>
      <c r="BU1611" s="62" t="s">
        <v>389</v>
      </c>
      <c r="BW1611" s="62" t="s">
        <v>320</v>
      </c>
      <c r="BX1611" s="7" t="s">
        <v>1458</v>
      </c>
    </row>
    <row r="1612" spans="72:76">
      <c r="BT1612" s="62" t="s">
        <v>1490</v>
      </c>
      <c r="BU1612" s="62" t="s">
        <v>1506</v>
      </c>
      <c r="BW1612" s="62" t="s">
        <v>320</v>
      </c>
      <c r="BX1612" s="7" t="s">
        <v>1459</v>
      </c>
    </row>
    <row r="1613" spans="72:76">
      <c r="BT1613" s="62" t="s">
        <v>1491</v>
      </c>
      <c r="BU1613" s="62" t="s">
        <v>389</v>
      </c>
      <c r="BW1613" s="62" t="s">
        <v>320</v>
      </c>
      <c r="BX1613" s="7" t="s">
        <v>1460</v>
      </c>
    </row>
    <row r="1614" spans="72:76">
      <c r="BT1614" s="62" t="s">
        <v>1492</v>
      </c>
      <c r="BU1614" s="62" t="s">
        <v>1506</v>
      </c>
      <c r="BW1614" s="62" t="s">
        <v>320</v>
      </c>
      <c r="BX1614" s="7" t="s">
        <v>1461</v>
      </c>
    </row>
    <row r="1615" spans="72:76">
      <c r="BT1615" s="62" t="s">
        <v>1493</v>
      </c>
      <c r="BU1615" s="62" t="s">
        <v>389</v>
      </c>
      <c r="BW1615" s="62" t="s">
        <v>320</v>
      </c>
      <c r="BX1615" s="7" t="s">
        <v>1462</v>
      </c>
    </row>
    <row r="1616" spans="72:76">
      <c r="BT1616" s="62" t="s">
        <v>1494</v>
      </c>
      <c r="BU1616" s="62" t="s">
        <v>1506</v>
      </c>
      <c r="BW1616" s="62" t="s">
        <v>320</v>
      </c>
      <c r="BX1616" s="7" t="s">
        <v>1463</v>
      </c>
    </row>
    <row r="1617" spans="72:76">
      <c r="BT1617" s="62" t="s">
        <v>1495</v>
      </c>
      <c r="BU1617" s="62" t="s">
        <v>389</v>
      </c>
      <c r="BW1617" s="62" t="s">
        <v>320</v>
      </c>
      <c r="BX1617" s="7" t="s">
        <v>1464</v>
      </c>
    </row>
    <row r="1618" spans="72:76">
      <c r="BT1618" s="62" t="s">
        <v>1496</v>
      </c>
      <c r="BU1618" s="62" t="s">
        <v>1506</v>
      </c>
      <c r="BW1618" s="62" t="s">
        <v>320</v>
      </c>
      <c r="BX1618" s="7" t="s">
        <v>1465</v>
      </c>
    </row>
    <row r="1619" spans="72:76">
      <c r="BT1619" s="62"/>
      <c r="BU1619" s="62"/>
      <c r="BW1619" s="62" t="s">
        <v>320</v>
      </c>
      <c r="BX1619" s="7" t="s">
        <v>1466</v>
      </c>
    </row>
    <row r="1620" spans="72:76">
      <c r="BT1620" s="62" t="s">
        <v>1497</v>
      </c>
      <c r="BU1620" s="62" t="s">
        <v>1505</v>
      </c>
      <c r="BW1620" s="62" t="s">
        <v>320</v>
      </c>
      <c r="BX1620" s="7" t="s">
        <v>1467</v>
      </c>
    </row>
    <row r="1621" spans="72:76">
      <c r="BT1621" s="62" t="s">
        <v>1498</v>
      </c>
      <c r="BU1621" s="62" t="s">
        <v>1506</v>
      </c>
      <c r="BW1621" s="62" t="s">
        <v>320</v>
      </c>
      <c r="BX1621" s="7" t="s">
        <v>1468</v>
      </c>
    </row>
    <row r="1622" spans="72:76">
      <c r="BT1622" s="62" t="s">
        <v>1499</v>
      </c>
      <c r="BU1622" s="62" t="s">
        <v>1507</v>
      </c>
      <c r="BW1622" s="62" t="s">
        <v>320</v>
      </c>
      <c r="BX1622" s="7" t="s">
        <v>1469</v>
      </c>
    </row>
    <row r="1623" spans="72:76">
      <c r="BT1623" s="62" t="s">
        <v>1500</v>
      </c>
      <c r="BU1623" s="62" t="s">
        <v>1508</v>
      </c>
      <c r="BW1623" s="62" t="s">
        <v>320</v>
      </c>
      <c r="BX1623" s="7" t="s">
        <v>1470</v>
      </c>
    </row>
    <row r="1624" spans="72:76">
      <c r="BT1624" s="62" t="s">
        <v>1501</v>
      </c>
      <c r="BU1624" s="62" t="s">
        <v>1505</v>
      </c>
      <c r="BW1624" s="62" t="s">
        <v>320</v>
      </c>
      <c r="BX1624" s="7" t="s">
        <v>1471</v>
      </c>
    </row>
    <row r="1625" spans="72:76">
      <c r="BT1625" s="62" t="s">
        <v>1502</v>
      </c>
      <c r="BU1625" s="62" t="s">
        <v>1506</v>
      </c>
      <c r="BW1625" s="62" t="s">
        <v>320</v>
      </c>
      <c r="BX1625" s="7" t="s">
        <v>1472</v>
      </c>
    </row>
    <row r="1626" spans="72:76">
      <c r="BT1626" s="62" t="s">
        <v>1503</v>
      </c>
      <c r="BU1626" s="62" t="s">
        <v>1507</v>
      </c>
      <c r="BW1626" s="62" t="s">
        <v>320</v>
      </c>
      <c r="BX1626" s="7" t="s">
        <v>1473</v>
      </c>
    </row>
    <row r="1627" spans="72:76">
      <c r="BT1627" s="62" t="s">
        <v>1504</v>
      </c>
      <c r="BU1627" s="62" t="s">
        <v>1508</v>
      </c>
      <c r="BW1627" s="62" t="s">
        <v>320</v>
      </c>
      <c r="BX1627" s="7" t="s">
        <v>1474</v>
      </c>
    </row>
    <row r="1630" spans="72:76">
      <c r="BW1630" s="62" t="s">
        <v>322</v>
      </c>
      <c r="BX1630" s="7" t="s">
        <v>1430</v>
      </c>
    </row>
    <row r="1631" spans="72:76">
      <c r="BW1631" s="62" t="s">
        <v>322</v>
      </c>
      <c r="BX1631" s="7" t="s">
        <v>1431</v>
      </c>
    </row>
    <row r="1632" spans="72:76">
      <c r="BW1632" s="62" t="s">
        <v>322</v>
      </c>
      <c r="BX1632" s="7" t="s">
        <v>1429</v>
      </c>
    </row>
    <row r="1633" spans="75:76">
      <c r="BW1633" s="62" t="s">
        <v>322</v>
      </c>
      <c r="BX1633" s="7" t="s">
        <v>1432</v>
      </c>
    </row>
    <row r="1634" spans="75:76">
      <c r="BW1634" s="62" t="s">
        <v>322</v>
      </c>
      <c r="BX1634" s="7" t="s">
        <v>1433</v>
      </c>
    </row>
    <row r="1635" spans="75:76">
      <c r="BW1635" s="62" t="s">
        <v>322</v>
      </c>
      <c r="BX1635" s="7" t="s">
        <v>1434</v>
      </c>
    </row>
    <row r="1636" spans="75:76">
      <c r="BW1636" s="62" t="s">
        <v>322</v>
      </c>
      <c r="BX1636" s="7" t="s">
        <v>1435</v>
      </c>
    </row>
    <row r="1637" spans="75:76">
      <c r="BW1637" s="62" t="s">
        <v>322</v>
      </c>
      <c r="BX1637" s="7" t="s">
        <v>1436</v>
      </c>
    </row>
    <row r="1638" spans="75:76">
      <c r="BW1638" s="62" t="s">
        <v>322</v>
      </c>
      <c r="BX1638" s="7" t="s">
        <v>1437</v>
      </c>
    </row>
    <row r="1639" spans="75:76">
      <c r="BW1639" s="62" t="s">
        <v>322</v>
      </c>
      <c r="BX1639" s="7" t="s">
        <v>1438</v>
      </c>
    </row>
    <row r="1640" spans="75:76">
      <c r="BW1640" s="62" t="s">
        <v>322</v>
      </c>
      <c r="BX1640" s="7" t="s">
        <v>1439</v>
      </c>
    </row>
    <row r="1641" spans="75:76">
      <c r="BW1641" s="62" t="s">
        <v>322</v>
      </c>
      <c r="BX1641" s="7" t="s">
        <v>1440</v>
      </c>
    </row>
    <row r="1642" spans="75:76">
      <c r="BW1642" s="62" t="s">
        <v>322</v>
      </c>
      <c r="BX1642" s="7" t="s">
        <v>1441</v>
      </c>
    </row>
    <row r="1643" spans="75:76">
      <c r="BW1643" s="62" t="s">
        <v>322</v>
      </c>
      <c r="BX1643" s="7" t="s">
        <v>1442</v>
      </c>
    </row>
    <row r="1644" spans="75:76">
      <c r="BW1644" s="62" t="s">
        <v>322</v>
      </c>
      <c r="BX1644" s="7" t="s">
        <v>1443</v>
      </c>
    </row>
    <row r="1645" spans="75:76">
      <c r="BW1645" s="62" t="s">
        <v>322</v>
      </c>
      <c r="BX1645" s="7" t="s">
        <v>1444</v>
      </c>
    </row>
    <row r="1646" spans="75:76">
      <c r="BW1646" s="62" t="s">
        <v>322</v>
      </c>
      <c r="BX1646" s="7" t="s">
        <v>1445</v>
      </c>
    </row>
    <row r="1647" spans="75:76">
      <c r="BW1647" s="62" t="s">
        <v>322</v>
      </c>
      <c r="BX1647" s="7" t="s">
        <v>1446</v>
      </c>
    </row>
    <row r="1648" spans="75:76">
      <c r="BW1648" s="62" t="s">
        <v>322</v>
      </c>
      <c r="BX1648" s="7" t="s">
        <v>1447</v>
      </c>
    </row>
    <row r="1649" spans="75:76">
      <c r="BW1649" s="62" t="s">
        <v>322</v>
      </c>
      <c r="BX1649" s="7" t="s">
        <v>1448</v>
      </c>
    </row>
    <row r="1650" spans="75:76">
      <c r="BW1650" s="62" t="s">
        <v>322</v>
      </c>
      <c r="BX1650" s="7" t="s">
        <v>1449</v>
      </c>
    </row>
    <row r="1651" spans="75:76">
      <c r="BW1651" s="62" t="s">
        <v>322</v>
      </c>
      <c r="BX1651" s="7" t="s">
        <v>1450</v>
      </c>
    </row>
    <row r="1652" spans="75:76">
      <c r="BW1652" s="62" t="s">
        <v>322</v>
      </c>
      <c r="BX1652" s="7" t="s">
        <v>1451</v>
      </c>
    </row>
    <row r="1653" spans="75:76">
      <c r="BW1653" s="62" t="s">
        <v>322</v>
      </c>
      <c r="BX1653" s="7" t="s">
        <v>1452</v>
      </c>
    </row>
    <row r="1654" spans="75:76">
      <c r="BW1654" s="62" t="s">
        <v>322</v>
      </c>
      <c r="BX1654" s="7" t="s">
        <v>1453</v>
      </c>
    </row>
    <row r="1655" spans="75:76">
      <c r="BW1655" s="62" t="s">
        <v>322</v>
      </c>
      <c r="BX1655" s="7" t="s">
        <v>1454</v>
      </c>
    </row>
    <row r="1656" spans="75:76">
      <c r="BW1656" s="62" t="s">
        <v>322</v>
      </c>
      <c r="BX1656" s="7" t="s">
        <v>1455</v>
      </c>
    </row>
    <row r="1657" spans="75:76">
      <c r="BW1657" s="62" t="s">
        <v>322</v>
      </c>
      <c r="BX1657" s="7" t="s">
        <v>1456</v>
      </c>
    </row>
    <row r="1658" spans="75:76">
      <c r="BW1658" s="62" t="s">
        <v>322</v>
      </c>
      <c r="BX1658" s="7" t="s">
        <v>1457</v>
      </c>
    </row>
    <row r="1659" spans="75:76">
      <c r="BW1659" s="62" t="s">
        <v>322</v>
      </c>
      <c r="BX1659" s="7" t="s">
        <v>1458</v>
      </c>
    </row>
    <row r="1660" spans="75:76">
      <c r="BW1660" s="62" t="s">
        <v>322</v>
      </c>
      <c r="BX1660" s="7" t="s">
        <v>1459</v>
      </c>
    </row>
    <row r="1661" spans="75:76">
      <c r="BW1661" s="62" t="s">
        <v>322</v>
      </c>
      <c r="BX1661" s="7" t="s">
        <v>1460</v>
      </c>
    </row>
    <row r="1662" spans="75:76">
      <c r="BW1662" s="62" t="s">
        <v>322</v>
      </c>
      <c r="BX1662" s="7" t="s">
        <v>1461</v>
      </c>
    </row>
    <row r="1663" spans="75:76">
      <c r="BW1663" s="62" t="s">
        <v>322</v>
      </c>
      <c r="BX1663" s="7" t="s">
        <v>1462</v>
      </c>
    </row>
    <row r="1664" spans="75:76">
      <c r="BW1664" s="62" t="s">
        <v>322</v>
      </c>
      <c r="BX1664" s="7" t="s">
        <v>1463</v>
      </c>
    </row>
    <row r="1665" spans="75:76">
      <c r="BW1665" s="62" t="s">
        <v>322</v>
      </c>
      <c r="BX1665" s="7" t="s">
        <v>1464</v>
      </c>
    </row>
    <row r="1666" spans="75:76">
      <c r="BW1666" s="62" t="s">
        <v>322</v>
      </c>
      <c r="BX1666" s="7" t="s">
        <v>1465</v>
      </c>
    </row>
    <row r="1667" spans="75:76">
      <c r="BW1667" s="62" t="s">
        <v>322</v>
      </c>
      <c r="BX1667" s="7" t="s">
        <v>1466</v>
      </c>
    </row>
    <row r="1668" spans="75:76">
      <c r="BW1668" s="62" t="s">
        <v>322</v>
      </c>
      <c r="BX1668" s="7" t="s">
        <v>1467</v>
      </c>
    </row>
    <row r="1669" spans="75:76">
      <c r="BW1669" s="62" t="s">
        <v>322</v>
      </c>
      <c r="BX1669" s="7" t="s">
        <v>1468</v>
      </c>
    </row>
    <row r="1670" spans="75:76">
      <c r="BW1670" s="62" t="s">
        <v>322</v>
      </c>
      <c r="BX1670" s="7" t="s">
        <v>1469</v>
      </c>
    </row>
    <row r="1671" spans="75:76">
      <c r="BW1671" s="62" t="s">
        <v>322</v>
      </c>
      <c r="BX1671" s="7" t="s">
        <v>1470</v>
      </c>
    </row>
    <row r="1672" spans="75:76">
      <c r="BW1672" s="62" t="s">
        <v>322</v>
      </c>
      <c r="BX1672" s="7" t="s">
        <v>1471</v>
      </c>
    </row>
    <row r="1673" spans="75:76">
      <c r="BW1673" s="62" t="s">
        <v>322</v>
      </c>
      <c r="BX1673" s="7" t="s">
        <v>1472</v>
      </c>
    </row>
    <row r="1674" spans="75:76">
      <c r="BW1674" s="62" t="s">
        <v>322</v>
      </c>
      <c r="BX1674" s="7" t="s">
        <v>1473</v>
      </c>
    </row>
    <row r="1675" spans="75:76">
      <c r="BW1675" s="62" t="s">
        <v>322</v>
      </c>
      <c r="BX1675" s="7" t="s">
        <v>1474</v>
      </c>
    </row>
    <row r="1678" spans="75:76">
      <c r="BW1678" s="62" t="s">
        <v>321</v>
      </c>
      <c r="BX1678" s="7" t="s">
        <v>1430</v>
      </c>
    </row>
    <row r="1679" spans="75:76">
      <c r="BW1679" s="62" t="s">
        <v>321</v>
      </c>
      <c r="BX1679" s="7" t="s">
        <v>1431</v>
      </c>
    </row>
    <row r="1680" spans="75:76">
      <c r="BW1680" s="62" t="s">
        <v>321</v>
      </c>
      <c r="BX1680" s="7" t="s">
        <v>1429</v>
      </c>
    </row>
    <row r="1681" spans="75:76">
      <c r="BW1681" s="62" t="s">
        <v>321</v>
      </c>
      <c r="BX1681" s="7" t="s">
        <v>1432</v>
      </c>
    </row>
    <row r="1682" spans="75:76">
      <c r="BW1682" s="62" t="s">
        <v>321</v>
      </c>
      <c r="BX1682" s="7" t="s">
        <v>1433</v>
      </c>
    </row>
    <row r="1683" spans="75:76">
      <c r="BW1683" s="62" t="s">
        <v>321</v>
      </c>
      <c r="BX1683" s="7" t="s">
        <v>1434</v>
      </c>
    </row>
    <row r="1684" spans="75:76">
      <c r="BW1684" s="62" t="s">
        <v>321</v>
      </c>
      <c r="BX1684" s="7" t="s">
        <v>1435</v>
      </c>
    </row>
    <row r="1685" spans="75:76">
      <c r="BW1685" s="62" t="s">
        <v>321</v>
      </c>
      <c r="BX1685" s="7" t="s">
        <v>1436</v>
      </c>
    </row>
    <row r="1686" spans="75:76">
      <c r="BW1686" s="62" t="s">
        <v>321</v>
      </c>
      <c r="BX1686" s="7" t="s">
        <v>1437</v>
      </c>
    </row>
    <row r="1687" spans="75:76">
      <c r="BW1687" s="62" t="s">
        <v>321</v>
      </c>
      <c r="BX1687" s="7" t="s">
        <v>1438</v>
      </c>
    </row>
    <row r="1688" spans="75:76">
      <c r="BW1688" s="62" t="s">
        <v>321</v>
      </c>
      <c r="BX1688" s="7" t="s">
        <v>1439</v>
      </c>
    </row>
    <row r="1689" spans="75:76">
      <c r="BW1689" s="62" t="s">
        <v>321</v>
      </c>
      <c r="BX1689" s="7" t="s">
        <v>1440</v>
      </c>
    </row>
    <row r="1690" spans="75:76">
      <c r="BW1690" s="62" t="s">
        <v>321</v>
      </c>
      <c r="BX1690" s="7" t="s">
        <v>1441</v>
      </c>
    </row>
    <row r="1691" spans="75:76">
      <c r="BW1691" s="62" t="s">
        <v>321</v>
      </c>
      <c r="BX1691" s="7" t="s">
        <v>1442</v>
      </c>
    </row>
    <row r="1692" spans="75:76">
      <c r="BW1692" s="62" t="s">
        <v>321</v>
      </c>
      <c r="BX1692" s="7" t="s">
        <v>1443</v>
      </c>
    </row>
    <row r="1693" spans="75:76">
      <c r="BW1693" s="62" t="s">
        <v>321</v>
      </c>
      <c r="BX1693" s="7" t="s">
        <v>1444</v>
      </c>
    </row>
    <row r="1694" spans="75:76">
      <c r="BW1694" s="62" t="s">
        <v>321</v>
      </c>
      <c r="BX1694" s="7" t="s">
        <v>1445</v>
      </c>
    </row>
    <row r="1695" spans="75:76">
      <c r="BW1695" s="62" t="s">
        <v>321</v>
      </c>
      <c r="BX1695" s="7" t="s">
        <v>1446</v>
      </c>
    </row>
    <row r="1696" spans="75:76">
      <c r="BW1696" s="62" t="s">
        <v>321</v>
      </c>
      <c r="BX1696" s="7" t="s">
        <v>1447</v>
      </c>
    </row>
    <row r="1697" spans="75:76">
      <c r="BW1697" s="62" t="s">
        <v>321</v>
      </c>
      <c r="BX1697" s="7" t="s">
        <v>1448</v>
      </c>
    </row>
    <row r="1698" spans="75:76">
      <c r="BW1698" s="62" t="s">
        <v>321</v>
      </c>
      <c r="BX1698" s="7" t="s">
        <v>1449</v>
      </c>
    </row>
    <row r="1699" spans="75:76">
      <c r="BW1699" s="62" t="s">
        <v>321</v>
      </c>
      <c r="BX1699" s="7" t="s">
        <v>1450</v>
      </c>
    </row>
    <row r="1700" spans="75:76">
      <c r="BW1700" s="62" t="s">
        <v>321</v>
      </c>
      <c r="BX1700" s="7" t="s">
        <v>1451</v>
      </c>
    </row>
    <row r="1701" spans="75:76">
      <c r="BW1701" s="62" t="s">
        <v>321</v>
      </c>
      <c r="BX1701" s="7" t="s">
        <v>1452</v>
      </c>
    </row>
    <row r="1702" spans="75:76">
      <c r="BW1702" s="62" t="s">
        <v>321</v>
      </c>
      <c r="BX1702" s="7" t="s">
        <v>1453</v>
      </c>
    </row>
    <row r="1703" spans="75:76">
      <c r="BW1703" s="62" t="s">
        <v>321</v>
      </c>
      <c r="BX1703" s="7" t="s">
        <v>1454</v>
      </c>
    </row>
    <row r="1704" spans="75:76">
      <c r="BW1704" s="62" t="s">
        <v>321</v>
      </c>
      <c r="BX1704" s="7" t="s">
        <v>1455</v>
      </c>
    </row>
    <row r="1705" spans="75:76">
      <c r="BW1705" s="62" t="s">
        <v>321</v>
      </c>
      <c r="BX1705" s="7" t="s">
        <v>1456</v>
      </c>
    </row>
    <row r="1706" spans="75:76">
      <c r="BW1706" s="62" t="s">
        <v>321</v>
      </c>
      <c r="BX1706" s="7" t="s">
        <v>1457</v>
      </c>
    </row>
    <row r="1707" spans="75:76">
      <c r="BW1707" s="62" t="s">
        <v>321</v>
      </c>
      <c r="BX1707" s="7" t="s">
        <v>1458</v>
      </c>
    </row>
    <row r="1708" spans="75:76">
      <c r="BW1708" s="62" t="s">
        <v>321</v>
      </c>
      <c r="BX1708" s="7" t="s">
        <v>1459</v>
      </c>
    </row>
    <row r="1709" spans="75:76">
      <c r="BW1709" s="62" t="s">
        <v>321</v>
      </c>
      <c r="BX1709" s="7" t="s">
        <v>1460</v>
      </c>
    </row>
    <row r="1710" spans="75:76">
      <c r="BW1710" s="62" t="s">
        <v>321</v>
      </c>
      <c r="BX1710" s="7" t="s">
        <v>1461</v>
      </c>
    </row>
    <row r="1711" spans="75:76">
      <c r="BW1711" s="62" t="s">
        <v>321</v>
      </c>
      <c r="BX1711" s="7" t="s">
        <v>1462</v>
      </c>
    </row>
    <row r="1712" spans="75:76">
      <c r="BW1712" s="62" t="s">
        <v>321</v>
      </c>
      <c r="BX1712" s="7" t="s">
        <v>1463</v>
      </c>
    </row>
    <row r="1713" spans="75:76">
      <c r="BW1713" s="62" t="s">
        <v>321</v>
      </c>
      <c r="BX1713" s="7" t="s">
        <v>1464</v>
      </c>
    </row>
    <row r="1714" spans="75:76">
      <c r="BW1714" s="62" t="s">
        <v>321</v>
      </c>
      <c r="BX1714" s="7" t="s">
        <v>1465</v>
      </c>
    </row>
    <row r="1715" spans="75:76">
      <c r="BW1715" s="62" t="s">
        <v>321</v>
      </c>
      <c r="BX1715" s="7" t="s">
        <v>1466</v>
      </c>
    </row>
    <row r="1716" spans="75:76">
      <c r="BW1716" s="62" t="s">
        <v>321</v>
      </c>
      <c r="BX1716" s="7" t="s">
        <v>1467</v>
      </c>
    </row>
    <row r="1717" spans="75:76">
      <c r="BW1717" s="62" t="s">
        <v>321</v>
      </c>
      <c r="BX1717" s="7" t="s">
        <v>1468</v>
      </c>
    </row>
    <row r="1718" spans="75:76">
      <c r="BW1718" s="62" t="s">
        <v>321</v>
      </c>
      <c r="BX1718" s="7" t="s">
        <v>1469</v>
      </c>
    </row>
    <row r="1719" spans="75:76">
      <c r="BW1719" s="62" t="s">
        <v>321</v>
      </c>
      <c r="BX1719" s="7" t="s">
        <v>1470</v>
      </c>
    </row>
    <row r="1720" spans="75:76">
      <c r="BW1720" s="62" t="s">
        <v>321</v>
      </c>
      <c r="BX1720" s="7" t="s">
        <v>1471</v>
      </c>
    </row>
    <row r="1721" spans="75:76">
      <c r="BW1721" s="62" t="s">
        <v>321</v>
      </c>
      <c r="BX1721" s="7" t="s">
        <v>1472</v>
      </c>
    </row>
    <row r="1722" spans="75:76">
      <c r="BW1722" s="62" t="s">
        <v>321</v>
      </c>
      <c r="BX1722" s="7" t="s">
        <v>1473</v>
      </c>
    </row>
    <row r="1723" spans="75:76">
      <c r="BW1723" s="62" t="s">
        <v>321</v>
      </c>
      <c r="BX1723" s="7" t="s">
        <v>1474</v>
      </c>
    </row>
    <row r="1726" spans="75:76">
      <c r="BW1726" s="62" t="s">
        <v>323</v>
      </c>
      <c r="BX1726" s="7" t="s">
        <v>1430</v>
      </c>
    </row>
    <row r="1727" spans="75:76">
      <c r="BW1727" s="62" t="s">
        <v>323</v>
      </c>
      <c r="BX1727" s="7" t="s">
        <v>1431</v>
      </c>
    </row>
    <row r="1728" spans="75:76">
      <c r="BW1728" s="62" t="s">
        <v>323</v>
      </c>
      <c r="BX1728" s="7" t="s">
        <v>1429</v>
      </c>
    </row>
    <row r="1729" spans="75:76">
      <c r="BW1729" s="62" t="s">
        <v>323</v>
      </c>
      <c r="BX1729" s="7" t="s">
        <v>1432</v>
      </c>
    </row>
    <row r="1730" spans="75:76">
      <c r="BW1730" s="62" t="s">
        <v>323</v>
      </c>
      <c r="BX1730" s="7" t="s">
        <v>1433</v>
      </c>
    </row>
    <row r="1731" spans="75:76">
      <c r="BW1731" s="62" t="s">
        <v>323</v>
      </c>
      <c r="BX1731" s="7" t="s">
        <v>1434</v>
      </c>
    </row>
    <row r="1732" spans="75:76">
      <c r="BW1732" s="62" t="s">
        <v>323</v>
      </c>
      <c r="BX1732" s="7" t="s">
        <v>1435</v>
      </c>
    </row>
    <row r="1733" spans="75:76">
      <c r="BW1733" s="62" t="s">
        <v>323</v>
      </c>
      <c r="BX1733" s="7" t="s">
        <v>1436</v>
      </c>
    </row>
    <row r="1734" spans="75:76">
      <c r="BW1734" s="62" t="s">
        <v>323</v>
      </c>
      <c r="BX1734" s="7" t="s">
        <v>1437</v>
      </c>
    </row>
    <row r="1735" spans="75:76">
      <c r="BW1735" s="62" t="s">
        <v>323</v>
      </c>
      <c r="BX1735" s="7" t="s">
        <v>1438</v>
      </c>
    </row>
    <row r="1736" spans="75:76">
      <c r="BW1736" s="62" t="s">
        <v>323</v>
      </c>
      <c r="BX1736" s="7" t="s">
        <v>1439</v>
      </c>
    </row>
    <row r="1737" spans="75:76">
      <c r="BW1737" s="62" t="s">
        <v>323</v>
      </c>
      <c r="BX1737" s="7" t="s">
        <v>1440</v>
      </c>
    </row>
    <row r="1738" spans="75:76">
      <c r="BW1738" s="62" t="s">
        <v>323</v>
      </c>
      <c r="BX1738" s="7" t="s">
        <v>1441</v>
      </c>
    </row>
    <row r="1739" spans="75:76">
      <c r="BW1739" s="62" t="s">
        <v>323</v>
      </c>
      <c r="BX1739" s="7" t="s">
        <v>1442</v>
      </c>
    </row>
    <row r="1740" spans="75:76">
      <c r="BW1740" s="62" t="s">
        <v>323</v>
      </c>
      <c r="BX1740" s="7" t="s">
        <v>1443</v>
      </c>
    </row>
    <row r="1741" spans="75:76">
      <c r="BW1741" s="62" t="s">
        <v>323</v>
      </c>
      <c r="BX1741" s="7" t="s">
        <v>1444</v>
      </c>
    </row>
    <row r="1742" spans="75:76">
      <c r="BW1742" s="62" t="s">
        <v>323</v>
      </c>
      <c r="BX1742" s="7" t="s">
        <v>1445</v>
      </c>
    </row>
    <row r="1743" spans="75:76">
      <c r="BW1743" s="62" t="s">
        <v>323</v>
      </c>
      <c r="BX1743" s="7" t="s">
        <v>1446</v>
      </c>
    </row>
    <row r="1744" spans="75:76">
      <c r="BW1744" s="62" t="s">
        <v>323</v>
      </c>
      <c r="BX1744" s="7" t="s">
        <v>1447</v>
      </c>
    </row>
    <row r="1745" spans="75:76">
      <c r="BW1745" s="62" t="s">
        <v>323</v>
      </c>
      <c r="BX1745" s="7" t="s">
        <v>1448</v>
      </c>
    </row>
    <row r="1746" spans="75:76">
      <c r="BW1746" s="62" t="s">
        <v>323</v>
      </c>
      <c r="BX1746" s="7" t="s">
        <v>1449</v>
      </c>
    </row>
    <row r="1747" spans="75:76">
      <c r="BW1747" s="62" t="s">
        <v>323</v>
      </c>
      <c r="BX1747" s="7" t="s">
        <v>1450</v>
      </c>
    </row>
    <row r="1748" spans="75:76">
      <c r="BW1748" s="62" t="s">
        <v>323</v>
      </c>
      <c r="BX1748" s="7" t="s">
        <v>1451</v>
      </c>
    </row>
    <row r="1749" spans="75:76">
      <c r="BW1749" s="62" t="s">
        <v>323</v>
      </c>
      <c r="BX1749" s="7" t="s">
        <v>1452</v>
      </c>
    </row>
    <row r="1750" spans="75:76">
      <c r="BW1750" s="62" t="s">
        <v>323</v>
      </c>
      <c r="BX1750" s="7" t="s">
        <v>1453</v>
      </c>
    </row>
    <row r="1751" spans="75:76">
      <c r="BW1751" s="62" t="s">
        <v>323</v>
      </c>
      <c r="BX1751" s="7" t="s">
        <v>1454</v>
      </c>
    </row>
    <row r="1752" spans="75:76">
      <c r="BW1752" s="62" t="s">
        <v>323</v>
      </c>
      <c r="BX1752" s="7" t="s">
        <v>1455</v>
      </c>
    </row>
    <row r="1753" spans="75:76">
      <c r="BW1753" s="62" t="s">
        <v>323</v>
      </c>
      <c r="BX1753" s="7" t="s">
        <v>1456</v>
      </c>
    </row>
    <row r="1754" spans="75:76">
      <c r="BW1754" s="62" t="s">
        <v>323</v>
      </c>
      <c r="BX1754" s="7" t="s">
        <v>1457</v>
      </c>
    </row>
    <row r="1755" spans="75:76">
      <c r="BW1755" s="62" t="s">
        <v>323</v>
      </c>
      <c r="BX1755" s="7" t="s">
        <v>1458</v>
      </c>
    </row>
    <row r="1756" spans="75:76">
      <c r="BW1756" s="62" t="s">
        <v>323</v>
      </c>
      <c r="BX1756" s="7" t="s">
        <v>1459</v>
      </c>
    </row>
    <row r="1757" spans="75:76">
      <c r="BW1757" s="62" t="s">
        <v>323</v>
      </c>
      <c r="BX1757" s="7" t="s">
        <v>1460</v>
      </c>
    </row>
    <row r="1758" spans="75:76">
      <c r="BW1758" s="62" t="s">
        <v>323</v>
      </c>
      <c r="BX1758" s="7" t="s">
        <v>1461</v>
      </c>
    </row>
    <row r="1759" spans="75:76">
      <c r="BW1759" s="62" t="s">
        <v>323</v>
      </c>
      <c r="BX1759" s="7" t="s">
        <v>1462</v>
      </c>
    </row>
    <row r="1760" spans="75:76">
      <c r="BW1760" s="62" t="s">
        <v>323</v>
      </c>
      <c r="BX1760" s="7" t="s">
        <v>1463</v>
      </c>
    </row>
    <row r="1761" spans="75:76">
      <c r="BW1761" s="62" t="s">
        <v>323</v>
      </c>
      <c r="BX1761" s="7" t="s">
        <v>1464</v>
      </c>
    </row>
    <row r="1762" spans="75:76">
      <c r="BW1762" s="62" t="s">
        <v>323</v>
      </c>
      <c r="BX1762" s="7" t="s">
        <v>1465</v>
      </c>
    </row>
    <row r="1763" spans="75:76">
      <c r="BW1763" s="62" t="s">
        <v>323</v>
      </c>
      <c r="BX1763" s="7" t="s">
        <v>1466</v>
      </c>
    </row>
    <row r="1764" spans="75:76">
      <c r="BW1764" s="62" t="s">
        <v>323</v>
      </c>
      <c r="BX1764" s="7" t="s">
        <v>1467</v>
      </c>
    </row>
    <row r="1765" spans="75:76">
      <c r="BW1765" s="62" t="s">
        <v>323</v>
      </c>
      <c r="BX1765" s="7" t="s">
        <v>1468</v>
      </c>
    </row>
    <row r="1766" spans="75:76">
      <c r="BW1766" s="62" t="s">
        <v>323</v>
      </c>
      <c r="BX1766" s="7" t="s">
        <v>1469</v>
      </c>
    </row>
    <row r="1767" spans="75:76">
      <c r="BW1767" s="62" t="s">
        <v>323</v>
      </c>
      <c r="BX1767" s="7" t="s">
        <v>1470</v>
      </c>
    </row>
    <row r="1768" spans="75:76">
      <c r="BW1768" s="62" t="s">
        <v>323</v>
      </c>
      <c r="BX1768" s="7" t="s">
        <v>1471</v>
      </c>
    </row>
    <row r="1769" spans="75:76">
      <c r="BW1769" s="62" t="s">
        <v>323</v>
      </c>
      <c r="BX1769" s="7" t="s">
        <v>1472</v>
      </c>
    </row>
    <row r="1770" spans="75:76">
      <c r="BW1770" s="62" t="s">
        <v>323</v>
      </c>
      <c r="BX1770" s="7" t="s">
        <v>1473</v>
      </c>
    </row>
    <row r="1771" spans="75:76">
      <c r="BW1771" s="62" t="s">
        <v>323</v>
      </c>
      <c r="BX1771" s="7" t="s">
        <v>1474</v>
      </c>
    </row>
  </sheetData>
  <sheetProtection password="CCC9" sheet="1" objects="1" scenarios="1"/>
  <customSheetViews>
    <customSheetView guid="{41F0BC08-2BAA-411C-BBC5-24E01500FDDC}" scale="90" hiddenColumns="1">
      <selection activeCell="B9" sqref="B9:C9"/>
      <pageMargins left="0.7" right="0.7" top="0.75" bottom="0.75" header="0.3" footer="0.3"/>
      <pageSetup paperSize="9" orientation="portrait" horizontalDpi="4294967295" verticalDpi="4294967295" r:id="rId1"/>
    </customSheetView>
  </customSheetViews>
  <mergeCells count="371">
    <mergeCell ref="I26:J26"/>
    <mergeCell ref="I51:J51"/>
    <mergeCell ref="I30:J30"/>
    <mergeCell ref="J2:L2"/>
    <mergeCell ref="J3:L3"/>
    <mergeCell ref="J4:L4"/>
    <mergeCell ref="J5:L5"/>
    <mergeCell ref="J6:L6"/>
    <mergeCell ref="I38:J38"/>
    <mergeCell ref="K42:R42"/>
    <mergeCell ref="K43:R43"/>
    <mergeCell ref="I39:J39"/>
    <mergeCell ref="I25:J25"/>
    <mergeCell ref="I32:J32"/>
    <mergeCell ref="I34:J34"/>
    <mergeCell ref="I35:J35"/>
    <mergeCell ref="I36:J36"/>
    <mergeCell ref="I37:J37"/>
    <mergeCell ref="I33:J33"/>
    <mergeCell ref="I40:J40"/>
    <mergeCell ref="I48:J48"/>
    <mergeCell ref="K18:R18"/>
    <mergeCell ref="K20:R20"/>
    <mergeCell ref="K21:R21"/>
    <mergeCell ref="S74:T74"/>
    <mergeCell ref="K68:R68"/>
    <mergeCell ref="K69:R69"/>
    <mergeCell ref="K70:R70"/>
    <mergeCell ref="K71:R71"/>
    <mergeCell ref="K45:R45"/>
    <mergeCell ref="K46:R46"/>
    <mergeCell ref="K47:R47"/>
    <mergeCell ref="K48:R48"/>
    <mergeCell ref="S72:T72"/>
    <mergeCell ref="S68:T68"/>
    <mergeCell ref="S69:T69"/>
    <mergeCell ref="S70:T70"/>
    <mergeCell ref="S73:T73"/>
    <mergeCell ref="K51:R51"/>
    <mergeCell ref="K52:R52"/>
    <mergeCell ref="K59:R59"/>
    <mergeCell ref="I52:J52"/>
    <mergeCell ref="I53:J53"/>
    <mergeCell ref="S65:T65"/>
    <mergeCell ref="S66:T66"/>
    <mergeCell ref="S67:T67"/>
    <mergeCell ref="I56:J56"/>
    <mergeCell ref="I57:J57"/>
    <mergeCell ref="I58:J58"/>
    <mergeCell ref="I59:J59"/>
    <mergeCell ref="S61:T61"/>
    <mergeCell ref="S62:T62"/>
    <mergeCell ref="S63:T63"/>
    <mergeCell ref="K58:R58"/>
    <mergeCell ref="K55:R55"/>
    <mergeCell ref="K56:R56"/>
    <mergeCell ref="K57:R57"/>
    <mergeCell ref="K63:R63"/>
    <mergeCell ref="S60:T60"/>
    <mergeCell ref="I54:J54"/>
    <mergeCell ref="I67:J67"/>
    <mergeCell ref="I55:J55"/>
    <mergeCell ref="I60:J60"/>
    <mergeCell ref="K53:R53"/>
    <mergeCell ref="K54:R54"/>
    <mergeCell ref="DX7:DY7"/>
    <mergeCell ref="CL8:CM8"/>
    <mergeCell ref="CI8:CJ8"/>
    <mergeCell ref="I21:J21"/>
    <mergeCell ref="I22:J22"/>
    <mergeCell ref="I23:J23"/>
    <mergeCell ref="I24:J24"/>
    <mergeCell ref="I9:J9"/>
    <mergeCell ref="I10:J10"/>
    <mergeCell ref="I11:J11"/>
    <mergeCell ref="I12:J12"/>
    <mergeCell ref="I13:J13"/>
    <mergeCell ref="I14:J14"/>
    <mergeCell ref="I15:J15"/>
    <mergeCell ref="I16:J16"/>
    <mergeCell ref="I17:J17"/>
    <mergeCell ref="I18:J18"/>
    <mergeCell ref="I19:J19"/>
    <mergeCell ref="DR7:DS7"/>
    <mergeCell ref="CE1:CG7"/>
    <mergeCell ref="N1:P1"/>
    <mergeCell ref="R1:T1"/>
    <mergeCell ref="BQ1:BR4"/>
    <mergeCell ref="S14:T14"/>
    <mergeCell ref="S25:T25"/>
    <mergeCell ref="S20:T20"/>
    <mergeCell ref="I27:J27"/>
    <mergeCell ref="I28:J28"/>
    <mergeCell ref="I29:J29"/>
    <mergeCell ref="I20:J20"/>
    <mergeCell ref="K14:R14"/>
    <mergeCell ref="S18:T18"/>
    <mergeCell ref="S19:T19"/>
    <mergeCell ref="S21:T21"/>
    <mergeCell ref="S22:T22"/>
    <mergeCell ref="K29:R29"/>
    <mergeCell ref="S23:T23"/>
    <mergeCell ref="S24:T24"/>
    <mergeCell ref="S15:T15"/>
    <mergeCell ref="S16:T16"/>
    <mergeCell ref="S17:T17"/>
    <mergeCell ref="K16:R16"/>
    <mergeCell ref="K17:R17"/>
    <mergeCell ref="K19:R19"/>
    <mergeCell ref="K22:R22"/>
    <mergeCell ref="K23:R23"/>
    <mergeCell ref="K24:R24"/>
    <mergeCell ref="S29:T29"/>
    <mergeCell ref="F5:H5"/>
    <mergeCell ref="F2:H2"/>
    <mergeCell ref="F3:H3"/>
    <mergeCell ref="F4:H4"/>
    <mergeCell ref="S8:T8"/>
    <mergeCell ref="K11:R11"/>
    <mergeCell ref="K12:R12"/>
    <mergeCell ref="K13:R13"/>
    <mergeCell ref="AA7:AA8"/>
    <mergeCell ref="F6:H6"/>
    <mergeCell ref="S9:T9"/>
    <mergeCell ref="S10:T10"/>
    <mergeCell ref="S11:T11"/>
    <mergeCell ref="S12:T12"/>
    <mergeCell ref="S13:T13"/>
    <mergeCell ref="N4:T4"/>
    <mergeCell ref="N3:T3"/>
    <mergeCell ref="N2:T2"/>
    <mergeCell ref="P5:T5"/>
    <mergeCell ref="N5:O5"/>
    <mergeCell ref="C54:D54"/>
    <mergeCell ref="C55:D55"/>
    <mergeCell ref="C37:D37"/>
    <mergeCell ref="C38:D38"/>
    <mergeCell ref="C29:D29"/>
    <mergeCell ref="C30:D30"/>
    <mergeCell ref="C40:D40"/>
    <mergeCell ref="C9:D9"/>
    <mergeCell ref="C10:D10"/>
    <mergeCell ref="C11:D11"/>
    <mergeCell ref="C12:D12"/>
    <mergeCell ref="C13:D13"/>
    <mergeCell ref="C53:D53"/>
    <mergeCell ref="C14:D14"/>
    <mergeCell ref="C15:D15"/>
    <mergeCell ref="C16:D16"/>
    <mergeCell ref="C17:D17"/>
    <mergeCell ref="C18:D18"/>
    <mergeCell ref="C31:D31"/>
    <mergeCell ref="C32:D32"/>
    <mergeCell ref="C33:D33"/>
    <mergeCell ref="C24:D24"/>
    <mergeCell ref="C25:D25"/>
    <mergeCell ref="C26:D26"/>
    <mergeCell ref="C27:D27"/>
    <mergeCell ref="C28:D28"/>
    <mergeCell ref="S55:T55"/>
    <mergeCell ref="S26:T26"/>
    <mergeCell ref="S27:T27"/>
    <mergeCell ref="S28:T28"/>
    <mergeCell ref="S51:T51"/>
    <mergeCell ref="S52:T52"/>
    <mergeCell ref="S53:T53"/>
    <mergeCell ref="S54:T54"/>
    <mergeCell ref="K36:R36"/>
    <mergeCell ref="K37:R37"/>
    <mergeCell ref="K38:R38"/>
    <mergeCell ref="K39:R39"/>
    <mergeCell ref="S35:T35"/>
    <mergeCell ref="S36:T36"/>
    <mergeCell ref="S34:T34"/>
    <mergeCell ref="S32:T32"/>
    <mergeCell ref="S40:T40"/>
    <mergeCell ref="S41:T41"/>
    <mergeCell ref="S43:T43"/>
    <mergeCell ref="S44:T44"/>
    <mergeCell ref="K40:R40"/>
    <mergeCell ref="K41:R41"/>
    <mergeCell ref="S42:T42"/>
    <mergeCell ref="C44:D44"/>
    <mergeCell ref="C45:D45"/>
    <mergeCell ref="C41:D41"/>
    <mergeCell ref="C42:D42"/>
    <mergeCell ref="C43:D43"/>
    <mergeCell ref="I45:J45"/>
    <mergeCell ref="I42:J42"/>
    <mergeCell ref="I43:J43"/>
    <mergeCell ref="I44:J44"/>
    <mergeCell ref="I41:J41"/>
    <mergeCell ref="K44:R44"/>
    <mergeCell ref="C50:D50"/>
    <mergeCell ref="S48:T48"/>
    <mergeCell ref="S49:T49"/>
    <mergeCell ref="S50:T50"/>
    <mergeCell ref="S45:T45"/>
    <mergeCell ref="S46:T46"/>
    <mergeCell ref="S47:T47"/>
    <mergeCell ref="I49:J49"/>
    <mergeCell ref="I50:J50"/>
    <mergeCell ref="K49:R49"/>
    <mergeCell ref="I46:J46"/>
    <mergeCell ref="I47:J47"/>
    <mergeCell ref="C49:D49"/>
    <mergeCell ref="S31:T31"/>
    <mergeCell ref="S37:T37"/>
    <mergeCell ref="S38:T38"/>
    <mergeCell ref="S39:T39"/>
    <mergeCell ref="K33:R33"/>
    <mergeCell ref="K34:R34"/>
    <mergeCell ref="K35:R35"/>
    <mergeCell ref="S33:T33"/>
    <mergeCell ref="I31:J31"/>
    <mergeCell ref="K31:R31"/>
    <mergeCell ref="K32:R32"/>
    <mergeCell ref="E7:E8"/>
    <mergeCell ref="F7:F8"/>
    <mergeCell ref="G7:G8"/>
    <mergeCell ref="H7:H8"/>
    <mergeCell ref="I7:J8"/>
    <mergeCell ref="K7:R8"/>
    <mergeCell ref="K9:R9"/>
    <mergeCell ref="K10:R10"/>
    <mergeCell ref="K15:R15"/>
    <mergeCell ref="S30:T30"/>
    <mergeCell ref="A7:A8"/>
    <mergeCell ref="B7:B8"/>
    <mergeCell ref="C7:D8"/>
    <mergeCell ref="C66:D66"/>
    <mergeCell ref="C67:D67"/>
    <mergeCell ref="C68:D68"/>
    <mergeCell ref="C69:D69"/>
    <mergeCell ref="C35:D35"/>
    <mergeCell ref="C36:D36"/>
    <mergeCell ref="C19:D19"/>
    <mergeCell ref="C20:D20"/>
    <mergeCell ref="C21:D21"/>
    <mergeCell ref="C22:D22"/>
    <mergeCell ref="C23:D23"/>
    <mergeCell ref="C34:D34"/>
    <mergeCell ref="C56:D56"/>
    <mergeCell ref="C57:D57"/>
    <mergeCell ref="C39:D39"/>
    <mergeCell ref="C46:D46"/>
    <mergeCell ref="C47:D47"/>
    <mergeCell ref="C48:D48"/>
    <mergeCell ref="C58:D58"/>
    <mergeCell ref="C51:D51"/>
    <mergeCell ref="C52:D52"/>
    <mergeCell ref="S78:T78"/>
    <mergeCell ref="C59:D59"/>
    <mergeCell ref="C60:D60"/>
    <mergeCell ref="C61:D61"/>
    <mergeCell ref="C62:D62"/>
    <mergeCell ref="C63:D63"/>
    <mergeCell ref="C78:D78"/>
    <mergeCell ref="C70:D70"/>
    <mergeCell ref="C71:D71"/>
    <mergeCell ref="C72:D72"/>
    <mergeCell ref="C73:D73"/>
    <mergeCell ref="C64:D64"/>
    <mergeCell ref="C65:D65"/>
    <mergeCell ref="I63:J63"/>
    <mergeCell ref="I64:J64"/>
    <mergeCell ref="I65:J65"/>
    <mergeCell ref="I66:J66"/>
    <mergeCell ref="I61:J61"/>
    <mergeCell ref="I62:J62"/>
    <mergeCell ref="S71:T71"/>
    <mergeCell ref="C74:D74"/>
    <mergeCell ref="C75:D75"/>
    <mergeCell ref="C76:D76"/>
    <mergeCell ref="S75:T75"/>
    <mergeCell ref="K74:R74"/>
    <mergeCell ref="I76:J76"/>
    <mergeCell ref="I70:J70"/>
    <mergeCell ref="I74:J74"/>
    <mergeCell ref="C100:D100"/>
    <mergeCell ref="I100:J100"/>
    <mergeCell ref="K100:R100"/>
    <mergeCell ref="S100:T100"/>
    <mergeCell ref="C99:D99"/>
    <mergeCell ref="I99:J99"/>
    <mergeCell ref="K99:R99"/>
    <mergeCell ref="S99:T99"/>
    <mergeCell ref="K79:R79"/>
    <mergeCell ref="I79:J79"/>
    <mergeCell ref="C79:D79"/>
    <mergeCell ref="S79:T79"/>
    <mergeCell ref="C97:D97"/>
    <mergeCell ref="K97:R97"/>
    <mergeCell ref="S97:T97"/>
    <mergeCell ref="C98:D98"/>
    <mergeCell ref="I98:J98"/>
    <mergeCell ref="S76:T76"/>
    <mergeCell ref="I73:J73"/>
    <mergeCell ref="I103:J103"/>
    <mergeCell ref="K103:R103"/>
    <mergeCell ref="S103:T103"/>
    <mergeCell ref="I101:J101"/>
    <mergeCell ref="S101:T101"/>
    <mergeCell ref="I102:J102"/>
    <mergeCell ref="K102:R102"/>
    <mergeCell ref="S102:T102"/>
    <mergeCell ref="C77:D77"/>
    <mergeCell ref="S77:T77"/>
    <mergeCell ref="S98:T98"/>
    <mergeCell ref="C94:D94"/>
    <mergeCell ref="S94:T94"/>
    <mergeCell ref="C95:D95"/>
    <mergeCell ref="S95:T95"/>
    <mergeCell ref="C96:D96"/>
    <mergeCell ref="S96:T96"/>
    <mergeCell ref="I107:J107"/>
    <mergeCell ref="K107:R107"/>
    <mergeCell ref="S107:T107"/>
    <mergeCell ref="I108:J108"/>
    <mergeCell ref="K108:R108"/>
    <mergeCell ref="S108:T108"/>
    <mergeCell ref="I104:J104"/>
    <mergeCell ref="K104:R104"/>
    <mergeCell ref="S104:T104"/>
    <mergeCell ref="I105:J105"/>
    <mergeCell ref="K105:R105"/>
    <mergeCell ref="S105:T105"/>
    <mergeCell ref="I106:J106"/>
    <mergeCell ref="K106:R106"/>
    <mergeCell ref="S106:T106"/>
    <mergeCell ref="K25:R25"/>
    <mergeCell ref="K26:R26"/>
    <mergeCell ref="K30:R30"/>
    <mergeCell ref="K27:R27"/>
    <mergeCell ref="K28:R28"/>
    <mergeCell ref="K65:R65"/>
    <mergeCell ref="K66:R66"/>
    <mergeCell ref="K67:R67"/>
    <mergeCell ref="K64:R64"/>
    <mergeCell ref="Y50:Z50"/>
    <mergeCell ref="K50:R50"/>
    <mergeCell ref="S64:T64"/>
    <mergeCell ref="S56:T56"/>
    <mergeCell ref="S57:T57"/>
    <mergeCell ref="S58:T58"/>
    <mergeCell ref="S59:T59"/>
    <mergeCell ref="K60:R60"/>
    <mergeCell ref="K61:R61"/>
    <mergeCell ref="K62:R62"/>
    <mergeCell ref="I72:J72"/>
    <mergeCell ref="I75:J75"/>
    <mergeCell ref="I78:J78"/>
    <mergeCell ref="I77:J77"/>
    <mergeCell ref="K73:R73"/>
    <mergeCell ref="I69:J69"/>
    <mergeCell ref="K101:R101"/>
    <mergeCell ref="I68:J68"/>
    <mergeCell ref="I97:J97"/>
    <mergeCell ref="K75:R75"/>
    <mergeCell ref="K76:R76"/>
    <mergeCell ref="K77:R77"/>
    <mergeCell ref="K78:R78"/>
    <mergeCell ref="K72:R72"/>
    <mergeCell ref="K98:R98"/>
    <mergeCell ref="I71:J71"/>
    <mergeCell ref="I94:J94"/>
    <mergeCell ref="K94:R94"/>
    <mergeCell ref="I95:J95"/>
    <mergeCell ref="K95:R95"/>
    <mergeCell ref="I96:J96"/>
    <mergeCell ref="K96:R96"/>
  </mergeCells>
  <phoneticPr fontId="54" type="noConversion"/>
  <conditionalFormatting sqref="A9:T9 A46:H47 K46:S47 G10:G79">
    <cfRule type="expression" dxfId="162" priority="258">
      <formula>SEARCH("Kolejne",$B9)</formula>
    </cfRule>
  </conditionalFormatting>
  <conditionalFormatting sqref="A10:S10 S12 S14 S16 S18 S20 S22 S24 S26 S28 S30 S32 S34 S36 S38 S40 S42 S44 S46 S48 S50 S52 S54 S56 S58 S60 S62 S64 S66 S68 S70 S72 S74 S76 S78 G62 G64 G66 G68 G70 G72 G74 G76 G78 G60 S100 G12 G14 G16 G18 G20 G22 G24 G26 G28 G30 G32 G34 G36 G38 G40 G42 G44 G46 G48 G50 G52 G54 G56 G58">
    <cfRule type="expression" dxfId="161" priority="257">
      <formula>SEARCH("Kolejne",$B10)</formula>
    </cfRule>
  </conditionalFormatting>
  <conditionalFormatting sqref="A11:S11 G12:G17">
    <cfRule type="expression" dxfId="160" priority="153">
      <formula>SEARCH("Kolejne",$B11)</formula>
    </cfRule>
  </conditionalFormatting>
  <conditionalFormatting sqref="A12:S12">
    <cfRule type="expression" dxfId="159" priority="152">
      <formula>SEARCH("Kolejne",$B12)</formula>
    </cfRule>
  </conditionalFormatting>
  <conditionalFormatting sqref="A13:S13 G14:G17">
    <cfRule type="expression" dxfId="158" priority="151">
      <formula>SEARCH("Kolejne",$B13)</formula>
    </cfRule>
  </conditionalFormatting>
  <conditionalFormatting sqref="A14:S14">
    <cfRule type="expression" dxfId="157" priority="150">
      <formula>SEARCH("Kolejne",$B14)</formula>
    </cfRule>
  </conditionalFormatting>
  <conditionalFormatting sqref="A15:S15">
    <cfRule type="expression" dxfId="156" priority="149">
      <formula>SEARCH("Kolejne",$B15)</formula>
    </cfRule>
  </conditionalFormatting>
  <conditionalFormatting sqref="A16:S16">
    <cfRule type="expression" dxfId="155" priority="148">
      <formula>SEARCH("Kolejne",$B16)</formula>
    </cfRule>
  </conditionalFormatting>
  <conditionalFormatting sqref="A17:S17 G16">
    <cfRule type="expression" dxfId="154" priority="147">
      <formula>SEARCH("Kolejne",$B16)</formula>
    </cfRule>
  </conditionalFormatting>
  <conditionalFormatting sqref="A18:S18 G19">
    <cfRule type="expression" dxfId="153" priority="146">
      <formula>SEARCH("Kolejne",$B18)</formula>
    </cfRule>
  </conditionalFormatting>
  <conditionalFormatting sqref="A19:S19">
    <cfRule type="expression" dxfId="152" priority="145">
      <formula>SEARCH("Kolejne",$B19)</formula>
    </cfRule>
  </conditionalFormatting>
  <conditionalFormatting sqref="A20:S20">
    <cfRule type="expression" dxfId="151" priority="144">
      <formula>SEARCH("Kolejne",$B20)</formula>
    </cfRule>
  </conditionalFormatting>
  <conditionalFormatting sqref="A21:S21">
    <cfRule type="expression" dxfId="150" priority="143">
      <formula>SEARCH("Kolejne",$B21)</formula>
    </cfRule>
  </conditionalFormatting>
  <conditionalFormatting sqref="A22:S22">
    <cfRule type="expression" dxfId="149" priority="142">
      <formula>SEARCH("Kolejne",$B22)</formula>
    </cfRule>
  </conditionalFormatting>
  <conditionalFormatting sqref="A23:S23">
    <cfRule type="expression" dxfId="148" priority="141">
      <formula>SEARCH("Kolejne",$B23)</formula>
    </cfRule>
  </conditionalFormatting>
  <conditionalFormatting sqref="A24:S24">
    <cfRule type="expression" dxfId="147" priority="140">
      <formula>SEARCH("Kolejne",$B24)</formula>
    </cfRule>
  </conditionalFormatting>
  <conditionalFormatting sqref="A25:S25">
    <cfRule type="expression" dxfId="146" priority="139">
      <formula>SEARCH("Kolejne",$B25)</formula>
    </cfRule>
  </conditionalFormatting>
  <conditionalFormatting sqref="A26:S26">
    <cfRule type="expression" dxfId="145" priority="138">
      <formula>SEARCH("Kolejne",$B26)</formula>
    </cfRule>
  </conditionalFormatting>
  <conditionalFormatting sqref="A27:S27">
    <cfRule type="expression" dxfId="144" priority="137">
      <formula>SEARCH("Kolejne",$B27)</formula>
    </cfRule>
  </conditionalFormatting>
  <conditionalFormatting sqref="A28:S28">
    <cfRule type="expression" dxfId="143" priority="136">
      <formula>SEARCH("Kolejne",$B28)</formula>
    </cfRule>
  </conditionalFormatting>
  <conditionalFormatting sqref="A30:S30">
    <cfRule type="expression" dxfId="142" priority="134">
      <formula>SEARCH("Kolejne",$B30)</formula>
    </cfRule>
  </conditionalFormatting>
  <conditionalFormatting sqref="A31:S31">
    <cfRule type="expression" dxfId="141" priority="133">
      <formula>SEARCH("Kolejne",$B31)</formula>
    </cfRule>
  </conditionalFormatting>
  <conditionalFormatting sqref="A32:S32">
    <cfRule type="expression" dxfId="140" priority="132">
      <formula>SEARCH("Kolejne",$B32)</formula>
    </cfRule>
  </conditionalFormatting>
  <conditionalFormatting sqref="A33:S33">
    <cfRule type="expression" dxfId="139" priority="131">
      <formula>SEARCH("Kolejne",$B33)</formula>
    </cfRule>
  </conditionalFormatting>
  <conditionalFormatting sqref="A34:S34">
    <cfRule type="expression" dxfId="138" priority="130">
      <formula>SEARCH("Kolejne",$B34)</formula>
    </cfRule>
  </conditionalFormatting>
  <conditionalFormatting sqref="A35:S35">
    <cfRule type="expression" dxfId="137" priority="129">
      <formula>SEARCH("Kolejne",$B35)</formula>
    </cfRule>
  </conditionalFormatting>
  <conditionalFormatting sqref="A36:S36">
    <cfRule type="expression" dxfId="136" priority="128">
      <formula>SEARCH("Kolejne",$B36)</formula>
    </cfRule>
  </conditionalFormatting>
  <conditionalFormatting sqref="A37:S37">
    <cfRule type="expression" dxfId="135" priority="127">
      <formula>SEARCH("Kolejne",$B37)</formula>
    </cfRule>
  </conditionalFormatting>
  <conditionalFormatting sqref="A38:S38">
    <cfRule type="expression" dxfId="134" priority="126">
      <formula>SEARCH("Kolejne",$B38)</formula>
    </cfRule>
  </conditionalFormatting>
  <conditionalFormatting sqref="A39:S39">
    <cfRule type="expression" dxfId="133" priority="125">
      <formula>SEARCH("Kolejne",$B39)</formula>
    </cfRule>
  </conditionalFormatting>
  <conditionalFormatting sqref="A40:S40">
    <cfRule type="expression" dxfId="132" priority="124">
      <formula>SEARCH("Kolejne",$B40)</formula>
    </cfRule>
  </conditionalFormatting>
  <conditionalFormatting sqref="A41:S41">
    <cfRule type="expression" dxfId="131" priority="123">
      <formula>SEARCH("Kolejne",$B41)</formula>
    </cfRule>
  </conditionalFormatting>
  <conditionalFormatting sqref="A42:S42">
    <cfRule type="expression" dxfId="130" priority="122">
      <formula>SEARCH("Kolejne",$B42)</formula>
    </cfRule>
  </conditionalFormatting>
  <conditionalFormatting sqref="A43:S43">
    <cfRule type="expression" dxfId="129" priority="121">
      <formula>SEARCH("Kolejne",$B43)</formula>
    </cfRule>
  </conditionalFormatting>
  <conditionalFormatting sqref="A44:S44">
    <cfRule type="expression" dxfId="128" priority="120">
      <formula>SEARCH("Kolejne",$B44)</formula>
    </cfRule>
  </conditionalFormatting>
  <conditionalFormatting sqref="A45:S45 I46:J47">
    <cfRule type="expression" dxfId="127" priority="119">
      <formula>SEARCH("Kolejne",$B45)</formula>
    </cfRule>
  </conditionalFormatting>
  <conditionalFormatting sqref="A48:S48 A49:A50">
    <cfRule type="expression" dxfId="126" priority="116">
      <formula>SEARCH("Kolejne",$B48)</formula>
    </cfRule>
  </conditionalFormatting>
  <conditionalFormatting sqref="B49:S49">
    <cfRule type="expression" dxfId="125" priority="115">
      <formula>SEARCH("Kolejne",$B49)</formula>
    </cfRule>
  </conditionalFormatting>
  <conditionalFormatting sqref="B50:S50">
    <cfRule type="expression" dxfId="124" priority="114">
      <formula>SEARCH("Kolejne",$B50)</formula>
    </cfRule>
  </conditionalFormatting>
  <conditionalFormatting sqref="A51:S51">
    <cfRule type="expression" dxfId="123" priority="113">
      <formula>SEARCH("Kolejne",$B51)</formula>
    </cfRule>
  </conditionalFormatting>
  <conditionalFormatting sqref="A52:H52 K52:S52">
    <cfRule type="expression" dxfId="122" priority="112">
      <formula>SEARCH("Kolejne",$B52)</formula>
    </cfRule>
  </conditionalFormatting>
  <conditionalFormatting sqref="A53:H53 K53:S53">
    <cfRule type="expression" dxfId="121" priority="111">
      <formula>SEARCH("Kolejne",$B53)</formula>
    </cfRule>
  </conditionalFormatting>
  <conditionalFormatting sqref="A54:S54">
    <cfRule type="expression" dxfId="120" priority="110">
      <formula>SEARCH("Kolejne",$B54)</formula>
    </cfRule>
  </conditionalFormatting>
  <conditionalFormatting sqref="A55:S55">
    <cfRule type="expression" dxfId="119" priority="109">
      <formula>SEARCH("Kolejne",$B55)</formula>
    </cfRule>
  </conditionalFormatting>
  <conditionalFormatting sqref="A56:S56">
    <cfRule type="expression" dxfId="118" priority="108">
      <formula>SEARCH("Kolejne",$B56)</formula>
    </cfRule>
  </conditionalFormatting>
  <conditionalFormatting sqref="A57:S57">
    <cfRule type="expression" dxfId="117" priority="107">
      <formula>SEARCH("Kolejne",$B57)</formula>
    </cfRule>
  </conditionalFormatting>
  <conditionalFormatting sqref="A58:S58">
    <cfRule type="expression" dxfId="116" priority="106">
      <formula>SEARCH("Kolejne",$B58)</formula>
    </cfRule>
  </conditionalFormatting>
  <conditionalFormatting sqref="A59:S59">
    <cfRule type="expression" dxfId="115" priority="105">
      <formula>SEARCH("Kolejne",$B59)</formula>
    </cfRule>
  </conditionalFormatting>
  <conditionalFormatting sqref="A60:S60">
    <cfRule type="expression" dxfId="114" priority="104">
      <formula>SEARCH("Kolejne",$B60)</formula>
    </cfRule>
  </conditionalFormatting>
  <conditionalFormatting sqref="A61:S61">
    <cfRule type="expression" dxfId="113" priority="103">
      <formula>SEARCH("Kolejne",$B61)</formula>
    </cfRule>
  </conditionalFormatting>
  <conditionalFormatting sqref="A62:S62">
    <cfRule type="expression" dxfId="112" priority="102">
      <formula>SEARCH("Kolejne",$B62)</formula>
    </cfRule>
  </conditionalFormatting>
  <conditionalFormatting sqref="A63:S63">
    <cfRule type="expression" dxfId="111" priority="101">
      <formula>SEARCH("Kolejne",$B63)</formula>
    </cfRule>
  </conditionalFormatting>
  <conditionalFormatting sqref="A64:S64">
    <cfRule type="expression" dxfId="110" priority="100">
      <formula>SEARCH("Kolejne",$B64)</formula>
    </cfRule>
  </conditionalFormatting>
  <conditionalFormatting sqref="A65:S65">
    <cfRule type="expression" dxfId="109" priority="99">
      <formula>SEARCH("Kolejne",$B65)</formula>
    </cfRule>
  </conditionalFormatting>
  <conditionalFormatting sqref="A66:S66">
    <cfRule type="expression" dxfId="108" priority="98">
      <formula>SEARCH("Kolejne",$B66)</formula>
    </cfRule>
  </conditionalFormatting>
  <conditionalFormatting sqref="A67:S67">
    <cfRule type="expression" dxfId="107" priority="97">
      <formula>SEARCH("Kolejne",$B67)</formula>
    </cfRule>
  </conditionalFormatting>
  <conditionalFormatting sqref="A68:S68 A70 A72 A74 A76 A78">
    <cfRule type="expression" dxfId="106" priority="96">
      <formula>SEARCH("Kolejne",$B68)</formula>
    </cfRule>
  </conditionalFormatting>
  <conditionalFormatting sqref="A69:S69 A71 A73 A75 A77">
    <cfRule type="expression" dxfId="105" priority="95">
      <formula>SEARCH("Kolejne",$B69)</formula>
    </cfRule>
  </conditionalFormatting>
  <conditionalFormatting sqref="S70 B70:C70 E70:K70">
    <cfRule type="expression" dxfId="104" priority="94">
      <formula>SEARCH("Kolejne",$B70)</formula>
    </cfRule>
  </conditionalFormatting>
  <conditionalFormatting sqref="S71 B71:C71 E71:K71">
    <cfRule type="expression" dxfId="103" priority="93">
      <formula>SEARCH("Kolejne",$B71)</formula>
    </cfRule>
  </conditionalFormatting>
  <conditionalFormatting sqref="B72:C72 E72:K72 S72">
    <cfRule type="expression" dxfId="102" priority="92">
      <formula>SEARCH("Kolejne",$B72)</formula>
    </cfRule>
  </conditionalFormatting>
  <conditionalFormatting sqref="S73 B73:C73 E73:K73">
    <cfRule type="expression" dxfId="101" priority="91">
      <formula>SEARCH("Kolejne",$B73)</formula>
    </cfRule>
  </conditionalFormatting>
  <conditionalFormatting sqref="S74 B74:C74 E74:K74">
    <cfRule type="expression" dxfId="100" priority="90">
      <formula>SEARCH("Kolejne",$B74)</formula>
    </cfRule>
  </conditionalFormatting>
  <conditionalFormatting sqref="B75:C75 E75:K75 S75">
    <cfRule type="expression" dxfId="99" priority="89">
      <formula>SEARCH("Kolejne",$B75)</formula>
    </cfRule>
  </conditionalFormatting>
  <conditionalFormatting sqref="B76:C76 E76:K76 S76">
    <cfRule type="expression" dxfId="98" priority="88">
      <formula>SEARCH("Kolejne",$B76)</formula>
    </cfRule>
  </conditionalFormatting>
  <conditionalFormatting sqref="B77:C77 E77:K77 S77">
    <cfRule type="expression" dxfId="97" priority="87">
      <formula>SEARCH("Kolejne",$B77)</formula>
    </cfRule>
  </conditionalFormatting>
  <conditionalFormatting sqref="B78:C78 E78:K78 S78">
    <cfRule type="expression" dxfId="96" priority="86">
      <formula>SEARCH("Kolejne",$B78)</formula>
    </cfRule>
  </conditionalFormatting>
  <conditionalFormatting sqref="A79:C79 E79:K79 S79">
    <cfRule type="expression" dxfId="95" priority="85">
      <formula>SEARCH("Kolejne",$B79)</formula>
    </cfRule>
  </conditionalFormatting>
  <conditionalFormatting sqref="A94:S99">
    <cfRule type="expression" dxfId="94" priority="65">
      <formula>SEARCH("Kolejne",$B94)</formula>
    </cfRule>
  </conditionalFormatting>
  <conditionalFormatting sqref="A100:S100">
    <cfRule type="expression" dxfId="93" priority="64">
      <formula>SEARCH("Kolejne",$B100)</formula>
    </cfRule>
  </conditionalFormatting>
  <conditionalFormatting sqref="A101:A108 I101:S108">
    <cfRule type="expression" dxfId="92" priority="259">
      <formula>SEARCH("Kolejne",#REF!)</formula>
    </cfRule>
  </conditionalFormatting>
  <conditionalFormatting sqref="I52:J53">
    <cfRule type="expression" dxfId="91" priority="261">
      <formula>SEARCH("Kolejne",$B46)</formula>
    </cfRule>
  </conditionalFormatting>
  <conditionalFormatting sqref="BS1295:BS1296 BT1260:BT1277 BT1279:BT1300">
    <cfRule type="expression" dxfId="90" priority="55">
      <formula>SEARCH("Kolejne",$B390)</formula>
    </cfRule>
  </conditionalFormatting>
  <conditionalFormatting sqref="BS1260">
    <cfRule type="expression" dxfId="89" priority="54">
      <formula>SEARCH("Kolejne",$B390)</formula>
    </cfRule>
  </conditionalFormatting>
  <conditionalFormatting sqref="BS1261">
    <cfRule type="expression" dxfId="88" priority="53">
      <formula>SEARCH("Kolejne",$B391)</formula>
    </cfRule>
  </conditionalFormatting>
  <conditionalFormatting sqref="BS1262">
    <cfRule type="expression" dxfId="87" priority="52">
      <formula>SEARCH("Kolejne",$B392)</formula>
    </cfRule>
  </conditionalFormatting>
  <conditionalFormatting sqref="BS1263">
    <cfRule type="expression" dxfId="86" priority="51">
      <formula>SEARCH("Kolejne",$B393)</formula>
    </cfRule>
  </conditionalFormatting>
  <conditionalFormatting sqref="BS1264">
    <cfRule type="expression" dxfId="85" priority="50">
      <formula>SEARCH("Kolejne",$B394)</formula>
    </cfRule>
  </conditionalFormatting>
  <conditionalFormatting sqref="BS1265">
    <cfRule type="expression" dxfId="84" priority="49">
      <formula>SEARCH("Kolejne",$B395)</formula>
    </cfRule>
  </conditionalFormatting>
  <conditionalFormatting sqref="BS1266">
    <cfRule type="expression" dxfId="83" priority="48">
      <formula>SEARCH("Kolejne",$B396)</formula>
    </cfRule>
  </conditionalFormatting>
  <conditionalFormatting sqref="BS1267">
    <cfRule type="expression" dxfId="82" priority="47">
      <formula>SEARCH("Kolejne",$B397)</formula>
    </cfRule>
  </conditionalFormatting>
  <conditionalFormatting sqref="BS1268">
    <cfRule type="expression" dxfId="81" priority="46">
      <formula>SEARCH("Kolejne",$B398)</formula>
    </cfRule>
  </conditionalFormatting>
  <conditionalFormatting sqref="BS1269">
    <cfRule type="expression" dxfId="80" priority="45">
      <formula>SEARCH("Kolejne",$B399)</formula>
    </cfRule>
  </conditionalFormatting>
  <conditionalFormatting sqref="BS1270">
    <cfRule type="expression" dxfId="79" priority="44">
      <formula>SEARCH("Kolejne",$B400)</formula>
    </cfRule>
  </conditionalFormatting>
  <conditionalFormatting sqref="BS1271">
    <cfRule type="expression" dxfId="78" priority="43">
      <formula>SEARCH("Kolejne",$B401)</formula>
    </cfRule>
  </conditionalFormatting>
  <conditionalFormatting sqref="BS1272">
    <cfRule type="expression" dxfId="77" priority="42">
      <formula>SEARCH("Kolejne",$B402)</formula>
    </cfRule>
  </conditionalFormatting>
  <conditionalFormatting sqref="BS1273">
    <cfRule type="expression" dxfId="76" priority="41">
      <formula>SEARCH("Kolejne",$B403)</formula>
    </cfRule>
  </conditionalFormatting>
  <conditionalFormatting sqref="BS1274">
    <cfRule type="expression" dxfId="75" priority="40">
      <formula>SEARCH("Kolejne",$B404)</formula>
    </cfRule>
  </conditionalFormatting>
  <conditionalFormatting sqref="BS1275">
    <cfRule type="expression" dxfId="74" priority="39">
      <formula>SEARCH("Kolejne",$B405)</formula>
    </cfRule>
  </conditionalFormatting>
  <conditionalFormatting sqref="BS1276">
    <cfRule type="expression" dxfId="73" priority="38">
      <formula>SEARCH("Kolejne",$B406)</formula>
    </cfRule>
  </conditionalFormatting>
  <conditionalFormatting sqref="BS1277">
    <cfRule type="expression" dxfId="72" priority="37">
      <formula>SEARCH("Kolejne",$B407)</formula>
    </cfRule>
  </conditionalFormatting>
  <conditionalFormatting sqref="BS1279">
    <cfRule type="expression" dxfId="71" priority="36">
      <formula>SEARCH("Kolejne",$B409)</formula>
    </cfRule>
  </conditionalFormatting>
  <conditionalFormatting sqref="BS1280">
    <cfRule type="expression" dxfId="70" priority="35">
      <formula>SEARCH("Kolejne",$B410)</formula>
    </cfRule>
  </conditionalFormatting>
  <conditionalFormatting sqref="BS1281">
    <cfRule type="expression" dxfId="69" priority="34">
      <formula>SEARCH("Kolejne",$B411)</formula>
    </cfRule>
  </conditionalFormatting>
  <conditionalFormatting sqref="BS1282">
    <cfRule type="expression" dxfId="68" priority="33">
      <formula>SEARCH("Kolejne",$B412)</formula>
    </cfRule>
  </conditionalFormatting>
  <conditionalFormatting sqref="BS1283">
    <cfRule type="expression" dxfId="67" priority="32">
      <formula>SEARCH("Kolejne",$B413)</formula>
    </cfRule>
  </conditionalFormatting>
  <conditionalFormatting sqref="BS1284">
    <cfRule type="expression" dxfId="66" priority="31">
      <formula>SEARCH("Kolejne",$B414)</formula>
    </cfRule>
  </conditionalFormatting>
  <conditionalFormatting sqref="BS1285">
    <cfRule type="expression" dxfId="65" priority="30">
      <formula>SEARCH("Kolejne",$B415)</formula>
    </cfRule>
  </conditionalFormatting>
  <conditionalFormatting sqref="BS1286">
    <cfRule type="expression" dxfId="64" priority="29">
      <formula>SEARCH("Kolejne",$B416)</formula>
    </cfRule>
  </conditionalFormatting>
  <conditionalFormatting sqref="BS1287">
    <cfRule type="expression" dxfId="63" priority="28">
      <formula>SEARCH("Kolejne",$B417)</formula>
    </cfRule>
  </conditionalFormatting>
  <conditionalFormatting sqref="BS1288">
    <cfRule type="expression" dxfId="62" priority="27">
      <formula>SEARCH("Kolejne",$B418)</formula>
    </cfRule>
  </conditionalFormatting>
  <conditionalFormatting sqref="BS1289">
    <cfRule type="expression" dxfId="61" priority="26">
      <formula>SEARCH("Kolejne",$B419)</formula>
    </cfRule>
  </conditionalFormatting>
  <conditionalFormatting sqref="BS1290">
    <cfRule type="expression" dxfId="60" priority="25">
      <formula>SEARCH("Kolejne",$B420)</formula>
    </cfRule>
  </conditionalFormatting>
  <conditionalFormatting sqref="BS1291">
    <cfRule type="expression" dxfId="59" priority="24">
      <formula>SEARCH("Kolejne",$B421)</formula>
    </cfRule>
  </conditionalFormatting>
  <conditionalFormatting sqref="BS1292">
    <cfRule type="expression" dxfId="58" priority="23">
      <formula>SEARCH("Kolejne",$B422)</formula>
    </cfRule>
  </conditionalFormatting>
  <conditionalFormatting sqref="BS1293">
    <cfRule type="expression" dxfId="57" priority="22">
      <formula>SEARCH("Kolejne",$B423)</formula>
    </cfRule>
  </conditionalFormatting>
  <conditionalFormatting sqref="BS1294">
    <cfRule type="expression" dxfId="56" priority="21">
      <formula>SEARCH("Kolejne",$B424)</formula>
    </cfRule>
  </conditionalFormatting>
  <conditionalFormatting sqref="BS1297">
    <cfRule type="expression" dxfId="55" priority="20">
      <formula>SEARCH("Kolejne",$B427)</formula>
    </cfRule>
  </conditionalFormatting>
  <conditionalFormatting sqref="BS1298">
    <cfRule type="expression" dxfId="54" priority="19">
      <formula>SEARCH("Kolejne",$B428)</formula>
    </cfRule>
  </conditionalFormatting>
  <conditionalFormatting sqref="BS1299">
    <cfRule type="expression" dxfId="53" priority="18">
      <formula>SEARCH("Kolejne",$B429)</formula>
    </cfRule>
  </conditionalFormatting>
  <conditionalFormatting sqref="BS1300">
    <cfRule type="expression" dxfId="52" priority="17">
      <formula>SEARCH("Kolejne",$B430)</formula>
    </cfRule>
  </conditionalFormatting>
  <conditionalFormatting sqref="BS1301">
    <cfRule type="expression" dxfId="51" priority="16">
      <formula>SEARCH("Kolejne",$B431)</formula>
    </cfRule>
  </conditionalFormatting>
  <conditionalFormatting sqref="BS1302">
    <cfRule type="expression" dxfId="50" priority="15">
      <formula>SEARCH("Kolejne",$B432)</formula>
    </cfRule>
  </conditionalFormatting>
  <conditionalFormatting sqref="BT1301:BT1302">
    <cfRule type="expression" dxfId="49" priority="266">
      <formula>SEARCH("Kolejne",$B425)</formula>
    </cfRule>
  </conditionalFormatting>
  <conditionalFormatting sqref="H13">
    <cfRule type="expression" dxfId="48" priority="13">
      <formula>SEARCH("Kolejne",$B13)</formula>
    </cfRule>
  </conditionalFormatting>
  <conditionalFormatting sqref="H14">
    <cfRule type="expression" dxfId="47" priority="12">
      <formula>SEARCH("Kolejne",$B14)</formula>
    </cfRule>
  </conditionalFormatting>
  <conditionalFormatting sqref="H15">
    <cfRule type="expression" dxfId="46" priority="11">
      <formula>SEARCH("Kolejne",$B15)</formula>
    </cfRule>
  </conditionalFormatting>
  <conditionalFormatting sqref="H16">
    <cfRule type="expression" dxfId="45" priority="10">
      <formula>SEARCH("Kolejne",$B16)</formula>
    </cfRule>
  </conditionalFormatting>
  <conditionalFormatting sqref="H17 H19 H21 H23 H25 H27 H29 H31 H33 H35 H37 H39 H41 H43 H45 H47 H49 H51">
    <cfRule type="expression" dxfId="44" priority="9">
      <formula>SEARCH("Kolejne",$B17)</formula>
    </cfRule>
  </conditionalFormatting>
  <conditionalFormatting sqref="H18 H20 H22 H24 H26 H28 H30 H32 H34 H36 H38 H40 H42 H44 H46 H48 H50 H52">
    <cfRule type="expression" dxfId="43" priority="8">
      <formula>SEARCH("Kolejne",$B18)</formula>
    </cfRule>
  </conditionalFormatting>
  <conditionalFormatting sqref="H53">
    <cfRule type="expression" dxfId="42" priority="7">
      <formula>SEARCH("Kolejne",$B53)</formula>
    </cfRule>
  </conditionalFormatting>
  <conditionalFormatting sqref="H53">
    <cfRule type="expression" dxfId="41" priority="6">
      <formula>SEARCH("Kolejne",$B53)</formula>
    </cfRule>
  </conditionalFormatting>
  <conditionalFormatting sqref="G10 G12 G14 G16 G18 G20 G22 G24 G26 G28 G30 G32 G34 G36 G38 G40 G42 G44 G46 G48 G50 G52 G54 G56 G58 G60 G62 G64 G66 G68 G70 G72 G74 G76 G78">
    <cfRule type="expression" dxfId="40" priority="5">
      <formula>SEARCH("Kolejne",$B10)</formula>
    </cfRule>
  </conditionalFormatting>
  <conditionalFormatting sqref="G10 G12 G14 G16 G18 G20 G22 G24 G26 G28 G30 G32 G34 G36 G38 G40 G42 G44 G46 G48 G50 G52 G54 G56 G58 G60 G62 G64 G66 G68 G70 G72 G74 G76 G78">
    <cfRule type="expression" dxfId="39" priority="4">
      <formula>SEARCH("Kolejne",$B10)</formula>
    </cfRule>
  </conditionalFormatting>
  <conditionalFormatting sqref="C2">
    <cfRule type="containsBlanks" dxfId="38" priority="267">
      <formula>LEN(TRIM(C2))=0</formula>
    </cfRule>
  </conditionalFormatting>
  <conditionalFormatting sqref="C3">
    <cfRule type="containsBlanks" dxfId="37" priority="268">
      <formula>LEN(TRIM(C3))=0</formula>
    </cfRule>
  </conditionalFormatting>
  <conditionalFormatting sqref="C4">
    <cfRule type="containsBlanks" dxfId="36" priority="269">
      <formula>LEN(TRIM(C4))=0</formula>
    </cfRule>
  </conditionalFormatting>
  <dataValidations count="8">
    <dataValidation errorStyle="warning" allowBlank="1" showErrorMessage="1" promptTitle="bleble" prompt="złe wybier profil_x000a_" sqref="G9:G79"/>
    <dataValidation type="list" errorStyle="information" allowBlank="1" showErrorMessage="1" errorTitle="halt" error="Zachęcamy do korzystania z bazy kontrahentów. Chcesz kontynuować?" sqref="L9:R69 K9:K79">
      <formula1>OFFSET($AA$9,0,0,COUNTA($AA$9:$AA$108),1)</formula1>
    </dataValidation>
    <dataValidation type="list" allowBlank="1" showInputMessage="1" showErrorMessage="1" sqref="B9:B79">
      <formula1>$BL$4:$BL$43</formula1>
    </dataValidation>
    <dataValidation type="list" allowBlank="1" showInputMessage="1" showErrorMessage="1" sqref="BS1260:BS1302">
      <formula1>OFFSET($BN$1,MATCH(BF390,DR:DR,0)-1,1,COUNTIF(DR:DR,BF390),1)</formula1>
    </dataValidation>
    <dataValidation type="list" allowBlank="1" showInputMessage="1" showErrorMessage="1" sqref="D10:D69 C9:C79">
      <formula1>OFFSET($BN$1,MATCH(B9,BN:BN,0)-1,1,COUNTIF(BN:BN,B9),1)</formula1>
    </dataValidation>
    <dataValidation type="list" allowBlank="1" showInputMessage="1" showErrorMessage="1" sqref="E11:E79">
      <formula1>OFFSET($BW$1,MATCH(LEFT(C11,FIND(" ",C11)-1),BW:BW,0)-1,1,COUNTIF(BW:BW,LEFT(C11,FIND(" ",C11)-1)),1)</formula1>
    </dataValidation>
    <dataValidation type="list" allowBlank="1" showInputMessage="1" sqref="E9:E10">
      <formula1>OFFSET($BW$1,MATCH(LEFT(C9,FIND(" ",C9)-1),BW:BW,0)-1,1,COUNTIF(BW:BW,LEFT(C9,FIND(" ",C9)-1)),1)</formula1>
    </dataValidation>
    <dataValidation type="list" allowBlank="1" showInputMessage="1" showErrorMessage="1" sqref="F9:F79">
      <formula1>OFFSET($CP$1,MATCH(E9,CP:CP,0)-1,1,COUNTIF(CP:CP,E9),1)</formula1>
    </dataValidation>
  </dataValidations>
  <printOptions horizontalCentered="1" verticalCentered="1"/>
  <pageMargins left="0.11811023622047245" right="0.11811023622047245" top="0.31496062992125984" bottom="0.51181102362204722" header="0" footer="0"/>
  <pageSetup paperSize="9" scale="76" fitToHeight="0" orientation="landscape" horizontalDpi="300" verticalDpi="300" r:id="rId2"/>
  <headerFooter scaleWithDoc="0">
    <oddHeader>&amp;R&amp;"Czcionka tekstu podstawowego,Pogrubiony"&amp;8[v.0.10.10]    Strona &amp;P z &amp;N</oddHeader>
    <oddFooter>&amp;C&amp;G</oddFooter>
  </headerFooter>
  <rowBreaks count="1" manualBreakCount="1">
    <brk id="49" max="19"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
    <tabColor rgb="FF1F4E78"/>
    <pageSetUpPr fitToPage="1"/>
  </sheetPr>
  <dimension ref="B1:AA528"/>
  <sheetViews>
    <sheetView showGridLines="0" showRowColHeaders="0" zoomScale="90" zoomScaleNormal="90" zoomScaleSheetLayoutView="70" zoomScalePageLayoutView="70" workbookViewId="0">
      <pane xSplit="1" ySplit="11" topLeftCell="B12" activePane="bottomRight" state="frozen"/>
      <selection pane="topRight" activeCell="B1" sqref="B1"/>
      <selection pane="bottomLeft" activeCell="A12" sqref="A12"/>
      <selection pane="bottomRight" activeCell="D6" sqref="D6:F6"/>
    </sheetView>
  </sheetViews>
  <sheetFormatPr defaultRowHeight="15"/>
  <cols>
    <col min="1" max="1" width="15.375" style="386" customWidth="1"/>
    <col min="2" max="2" width="2.375" style="386" customWidth="1"/>
    <col min="3" max="3" width="25" style="386" customWidth="1"/>
    <col min="4" max="4" width="11.25" style="386" bestFit="1" customWidth="1"/>
    <col min="5" max="5" width="5" style="386" customWidth="1"/>
    <col min="6" max="6" width="25" style="386" customWidth="1"/>
    <col min="7" max="7" width="12" style="386" customWidth="1"/>
    <col min="8" max="8" width="5" style="386" customWidth="1"/>
    <col min="9" max="9" width="25" style="386" customWidth="1"/>
    <col min="10" max="10" width="10.875" style="386" customWidth="1"/>
    <col min="11" max="11" width="4.875" style="386" customWidth="1"/>
    <col min="12" max="12" width="25" style="386" customWidth="1"/>
    <col min="13" max="13" width="11.25" style="386" bestFit="1" customWidth="1"/>
    <col min="14" max="14" width="2.375" style="386" customWidth="1"/>
    <col min="15" max="15" width="8" style="386" customWidth="1"/>
    <col min="16" max="16" width="26.125" style="386" hidden="1" customWidth="1"/>
    <col min="17" max="17" width="24.125" style="386" hidden="1" customWidth="1"/>
    <col min="18" max="18" width="26.875" style="386" hidden="1" customWidth="1"/>
    <col min="19" max="19" width="36.125" style="386" hidden="1" customWidth="1"/>
    <col min="20" max="20" width="14.375" style="386" hidden="1" customWidth="1"/>
    <col min="21" max="21" width="8" style="386" hidden="1" customWidth="1"/>
    <col min="22" max="22" width="27.125" style="386" hidden="1" customWidth="1"/>
    <col min="23" max="23" width="25" style="386" hidden="1" customWidth="1"/>
    <col min="24" max="26" width="8" style="386" customWidth="1"/>
    <col min="27" max="29" width="9" style="386"/>
    <col min="30" max="30" width="24.125" style="386" bestFit="1" customWidth="1"/>
    <col min="31" max="31" width="12.5" style="386" customWidth="1"/>
    <col min="32" max="16384" width="9" style="386"/>
  </cols>
  <sheetData>
    <row r="1" spans="2:23" ht="5.25" hidden="1" customHeight="1"/>
    <row r="2" spans="2:23" ht="35.25" hidden="1" customHeight="1">
      <c r="B2" s="387"/>
      <c r="C2" s="387"/>
    </row>
    <row r="3" spans="2:23" ht="42" hidden="1" customHeight="1">
      <c r="B3" s="388"/>
      <c r="C3" s="388"/>
      <c r="D3" s="388"/>
      <c r="E3" s="388"/>
      <c r="F3" s="388"/>
      <c r="G3" s="388"/>
      <c r="H3" s="389"/>
      <c r="I3" s="389"/>
    </row>
    <row r="4" spans="2:23" ht="29.25" hidden="1" customHeight="1">
      <c r="B4" s="388"/>
      <c r="C4" s="388"/>
      <c r="D4" s="388"/>
      <c r="E4" s="388"/>
      <c r="F4" s="388"/>
      <c r="G4" s="388"/>
      <c r="H4" s="390"/>
      <c r="Q4" s="386">
        <f>IF(K4="Wybierz producenta",1,0)</f>
        <v>0</v>
      </c>
    </row>
    <row r="5" spans="2:23" ht="7.5" customHeight="1" thickBot="1">
      <c r="B5" s="391"/>
      <c r="C5" s="391"/>
      <c r="D5" s="391"/>
      <c r="E5" s="391"/>
      <c r="F5" s="391"/>
      <c r="G5" s="391"/>
      <c r="H5" s="391"/>
      <c r="Q5" s="386">
        <f>IF(K5="Wybierz model",1,0)</f>
        <v>0</v>
      </c>
    </row>
    <row r="6" spans="2:23" ht="29.25" customHeight="1">
      <c r="B6" s="573" t="s">
        <v>1027</v>
      </c>
      <c r="C6" s="574"/>
      <c r="D6" s="575" t="s">
        <v>1028</v>
      </c>
      <c r="E6" s="575"/>
      <c r="F6" s="576"/>
      <c r="G6" s="391"/>
      <c r="H6" s="577" t="s">
        <v>1369</v>
      </c>
      <c r="I6" s="577"/>
      <c r="J6" s="577"/>
      <c r="K6" s="577"/>
      <c r="L6" s="577"/>
      <c r="M6" s="577"/>
      <c r="P6" s="386" t="str">
        <f>CONCATENATE(Producent,Model)</f>
        <v>Wybierz producentaWybierz model</v>
      </c>
    </row>
    <row r="7" spans="2:23" ht="29.25" customHeight="1">
      <c r="B7" s="578" t="s">
        <v>1040</v>
      </c>
      <c r="C7" s="579"/>
      <c r="D7" s="580" t="s">
        <v>1041</v>
      </c>
      <c r="E7" s="580"/>
      <c r="F7" s="581"/>
      <c r="G7" s="391"/>
      <c r="H7" s="582" t="s">
        <v>1370</v>
      </c>
      <c r="I7" s="582"/>
      <c r="J7" s="582"/>
      <c r="K7" s="582"/>
      <c r="L7" s="582"/>
      <c r="M7" s="582"/>
    </row>
    <row r="8" spans="2:23" ht="29.25" customHeight="1" thickBot="1">
      <c r="B8" s="583" t="s">
        <v>1371</v>
      </c>
      <c r="C8" s="584"/>
      <c r="D8" s="585" t="str">
        <f>IFERROR(VLOOKUP(P6,P171:S528,4,0),"")</f>
        <v/>
      </c>
      <c r="E8" s="585"/>
      <c r="F8" s="586"/>
      <c r="G8" s="391"/>
      <c r="H8" s="582"/>
      <c r="I8" s="582"/>
      <c r="J8" s="582"/>
      <c r="K8" s="582"/>
      <c r="L8" s="582"/>
      <c r="M8" s="582"/>
    </row>
    <row r="9" spans="2:23" ht="7.5" customHeight="1" thickBot="1">
      <c r="B9" s="587"/>
      <c r="C9" s="588"/>
      <c r="D9" s="392"/>
      <c r="E9" s="392"/>
      <c r="F9" s="392"/>
      <c r="G9" s="391"/>
      <c r="H9" s="391"/>
      <c r="I9" s="391"/>
      <c r="J9" s="391"/>
      <c r="K9" s="391"/>
      <c r="L9" s="391"/>
      <c r="M9" s="391"/>
      <c r="N9" s="391"/>
    </row>
    <row r="10" spans="2:23" ht="39.75" customHeight="1" thickBot="1">
      <c r="B10" s="589" t="s">
        <v>1859</v>
      </c>
      <c r="C10" s="590"/>
      <c r="D10" s="454"/>
      <c r="E10" s="454"/>
      <c r="F10" s="591"/>
      <c r="G10" s="591"/>
      <c r="H10" s="591"/>
      <c r="I10" s="591"/>
      <c r="J10" s="591"/>
      <c r="K10" s="455"/>
      <c r="L10" s="455"/>
      <c r="M10" s="455"/>
      <c r="N10" s="456"/>
    </row>
    <row r="11" spans="2:23" ht="38.25" customHeight="1" thickBot="1">
      <c r="B11" s="466"/>
      <c r="C11" s="393" t="s">
        <v>1372</v>
      </c>
      <c r="D11" s="393" t="s">
        <v>1373</v>
      </c>
      <c r="E11" s="461"/>
      <c r="F11" s="393" t="s">
        <v>1372</v>
      </c>
      <c r="G11" s="393" t="s">
        <v>1373</v>
      </c>
      <c r="H11" s="461"/>
      <c r="I11" s="393" t="s">
        <v>1372</v>
      </c>
      <c r="J11" s="393" t="s">
        <v>1373</v>
      </c>
      <c r="K11" s="461"/>
      <c r="L11" s="393" t="s">
        <v>1372</v>
      </c>
      <c r="M11" s="393" t="s">
        <v>1373</v>
      </c>
      <c r="N11" s="457"/>
      <c r="W11" s="394" t="s">
        <v>1027</v>
      </c>
    </row>
    <row r="12" spans="2:23" ht="15.75">
      <c r="B12" s="466"/>
      <c r="C12" s="592" t="s">
        <v>1812</v>
      </c>
      <c r="D12" s="592"/>
      <c r="E12" s="462"/>
      <c r="F12" s="593" t="s">
        <v>677</v>
      </c>
      <c r="G12" s="593"/>
      <c r="H12" s="462"/>
      <c r="I12" s="593" t="s">
        <v>657</v>
      </c>
      <c r="J12" s="593"/>
      <c r="K12" s="462"/>
      <c r="L12" s="592" t="s">
        <v>662</v>
      </c>
      <c r="M12" s="592"/>
      <c r="N12" s="458"/>
      <c r="W12" s="395" t="s">
        <v>1028</v>
      </c>
    </row>
    <row r="13" spans="2:23" ht="15.75">
      <c r="B13" s="466"/>
      <c r="C13" s="396" t="s">
        <v>418</v>
      </c>
      <c r="D13" s="397" t="s">
        <v>1</v>
      </c>
      <c r="E13" s="462"/>
      <c r="F13" s="398" t="s">
        <v>681</v>
      </c>
      <c r="G13" s="399" t="s">
        <v>1</v>
      </c>
      <c r="H13" s="462"/>
      <c r="I13" s="398" t="s">
        <v>661</v>
      </c>
      <c r="J13" s="400" t="s">
        <v>1</v>
      </c>
      <c r="K13" s="462"/>
      <c r="L13" s="398" t="s">
        <v>665</v>
      </c>
      <c r="M13" s="401" t="s">
        <v>1</v>
      </c>
      <c r="N13" s="458"/>
      <c r="W13" s="402" t="s">
        <v>1812</v>
      </c>
    </row>
    <row r="14" spans="2:23" ht="15.75">
      <c r="B14" s="466"/>
      <c r="C14" s="592" t="s">
        <v>422</v>
      </c>
      <c r="D14" s="592"/>
      <c r="E14" s="462"/>
      <c r="F14" s="398" t="s">
        <v>684</v>
      </c>
      <c r="G14" s="399" t="s">
        <v>128</v>
      </c>
      <c r="H14" s="462"/>
      <c r="I14" s="398" t="s">
        <v>562</v>
      </c>
      <c r="J14" s="400" t="s">
        <v>1</v>
      </c>
      <c r="K14" s="462"/>
      <c r="L14" s="398" t="s">
        <v>602</v>
      </c>
      <c r="M14" s="401" t="s">
        <v>128</v>
      </c>
      <c r="N14" s="458"/>
      <c r="W14" s="403" t="s">
        <v>422</v>
      </c>
    </row>
    <row r="15" spans="2:23" ht="15.75">
      <c r="B15" s="466"/>
      <c r="C15" s="396" t="s">
        <v>425</v>
      </c>
      <c r="D15" s="397" t="s">
        <v>1</v>
      </c>
      <c r="E15" s="462"/>
      <c r="F15" s="593" t="s">
        <v>687</v>
      </c>
      <c r="G15" s="593"/>
      <c r="H15" s="462"/>
      <c r="I15" s="398" t="s">
        <v>667</v>
      </c>
      <c r="J15" s="400" t="s">
        <v>1</v>
      </c>
      <c r="K15" s="462"/>
      <c r="L15" s="398" t="s">
        <v>671</v>
      </c>
      <c r="M15" s="401" t="s">
        <v>128</v>
      </c>
      <c r="N15" s="457"/>
      <c r="W15" s="403" t="s">
        <v>428</v>
      </c>
    </row>
    <row r="16" spans="2:23" ht="15.75">
      <c r="B16" s="466"/>
      <c r="C16" s="592" t="s">
        <v>428</v>
      </c>
      <c r="D16" s="592"/>
      <c r="E16" s="462"/>
      <c r="F16" s="398" t="s">
        <v>690</v>
      </c>
      <c r="G16" s="399" t="s">
        <v>1</v>
      </c>
      <c r="H16" s="462"/>
      <c r="I16" s="398" t="s">
        <v>670</v>
      </c>
      <c r="J16" s="400" t="s">
        <v>128</v>
      </c>
      <c r="K16" s="462"/>
      <c r="L16" s="398" t="s">
        <v>675</v>
      </c>
      <c r="M16" s="401" t="s">
        <v>128</v>
      </c>
      <c r="N16" s="457"/>
      <c r="W16" s="404" t="s">
        <v>1569</v>
      </c>
    </row>
    <row r="17" spans="2:27" ht="15.75">
      <c r="B17" s="466"/>
      <c r="C17" s="396" t="s">
        <v>432</v>
      </c>
      <c r="D17" s="397" t="s">
        <v>1</v>
      </c>
      <c r="E17" s="462"/>
      <c r="F17" s="593" t="s">
        <v>1030</v>
      </c>
      <c r="G17" s="593"/>
      <c r="H17" s="462"/>
      <c r="I17" s="398" t="s">
        <v>674</v>
      </c>
      <c r="J17" s="400" t="s">
        <v>128</v>
      </c>
      <c r="K17" s="462"/>
      <c r="L17" s="398" t="s">
        <v>679</v>
      </c>
      <c r="M17" s="401" t="s">
        <v>125</v>
      </c>
      <c r="N17" s="457"/>
      <c r="W17" s="403" t="s">
        <v>441</v>
      </c>
    </row>
    <row r="18" spans="2:27" ht="15.75">
      <c r="B18" s="466"/>
      <c r="C18" s="396" t="s">
        <v>436</v>
      </c>
      <c r="D18" s="397" t="s">
        <v>128</v>
      </c>
      <c r="E18" s="462"/>
      <c r="F18" s="398" t="s">
        <v>1048</v>
      </c>
      <c r="G18" s="399" t="s">
        <v>1374</v>
      </c>
      <c r="H18" s="462"/>
      <c r="I18" s="398" t="s">
        <v>678</v>
      </c>
      <c r="J18" s="400" t="s">
        <v>129</v>
      </c>
      <c r="K18" s="462"/>
      <c r="L18" s="398" t="s">
        <v>1478</v>
      </c>
      <c r="M18" s="401" t="s">
        <v>127</v>
      </c>
      <c r="N18" s="457"/>
      <c r="W18" s="403" t="s">
        <v>1029</v>
      </c>
    </row>
    <row r="19" spans="2:27" ht="15.75">
      <c r="B19" s="466"/>
      <c r="C19" s="592" t="s">
        <v>1569</v>
      </c>
      <c r="D19" s="592"/>
      <c r="E19" s="462"/>
      <c r="F19" s="398" t="s">
        <v>1049</v>
      </c>
      <c r="G19" s="399" t="s">
        <v>1375</v>
      </c>
      <c r="H19" s="463"/>
      <c r="I19" s="398" t="s">
        <v>682</v>
      </c>
      <c r="J19" s="400" t="s">
        <v>126</v>
      </c>
      <c r="K19" s="462"/>
      <c r="L19" s="593" t="s">
        <v>1037</v>
      </c>
      <c r="M19" s="593"/>
      <c r="N19" s="457"/>
      <c r="W19" s="403" t="s">
        <v>1570</v>
      </c>
      <c r="AA19"/>
    </row>
    <row r="20" spans="2:27" ht="15.75">
      <c r="B20" s="466"/>
      <c r="C20" s="396" t="s">
        <v>1571</v>
      </c>
      <c r="D20" s="397" t="s">
        <v>126</v>
      </c>
      <c r="E20" s="462"/>
      <c r="F20" s="398" t="s">
        <v>1055</v>
      </c>
      <c r="G20" s="399" t="s">
        <v>1377</v>
      </c>
      <c r="H20" s="462"/>
      <c r="I20" s="398" t="s">
        <v>1562</v>
      </c>
      <c r="J20" s="400" t="s">
        <v>1563</v>
      </c>
      <c r="K20" s="462"/>
      <c r="L20" s="398" t="s">
        <v>1080</v>
      </c>
      <c r="M20" s="400" t="s">
        <v>1374</v>
      </c>
      <c r="N20" s="457"/>
      <c r="W20" s="403" t="s">
        <v>466</v>
      </c>
      <c r="Y20" s="405"/>
    </row>
    <row r="21" spans="2:27" ht="15.75">
      <c r="B21" s="466"/>
      <c r="C21" s="396" t="s">
        <v>1572</v>
      </c>
      <c r="D21" s="397" t="s">
        <v>1410</v>
      </c>
      <c r="E21" s="463"/>
      <c r="F21" s="398" t="s">
        <v>1058</v>
      </c>
      <c r="G21" s="399" t="s">
        <v>1376</v>
      </c>
      <c r="H21" s="462"/>
      <c r="I21" s="593" t="s">
        <v>685</v>
      </c>
      <c r="J21" s="593"/>
      <c r="K21" s="462"/>
      <c r="L21" s="398" t="s">
        <v>1074</v>
      </c>
      <c r="M21" s="400" t="s">
        <v>1376</v>
      </c>
      <c r="N21" s="457"/>
      <c r="W21" s="403" t="s">
        <v>475</v>
      </c>
    </row>
    <row r="22" spans="2:27" ht="15.75">
      <c r="B22" s="466"/>
      <c r="C22" s="396" t="s">
        <v>1573</v>
      </c>
      <c r="D22" s="397" t="s">
        <v>125</v>
      </c>
      <c r="E22" s="462"/>
      <c r="F22" s="398" t="s">
        <v>1059</v>
      </c>
      <c r="G22" s="399" t="s">
        <v>1378</v>
      </c>
      <c r="H22" s="462"/>
      <c r="I22" s="398" t="s">
        <v>688</v>
      </c>
      <c r="J22" s="400" t="s">
        <v>1</v>
      </c>
      <c r="K22" s="462"/>
      <c r="L22" s="592" t="s">
        <v>417</v>
      </c>
      <c r="M22" s="592"/>
      <c r="N22" s="457"/>
      <c r="W22" s="403" t="s">
        <v>697</v>
      </c>
    </row>
    <row r="23" spans="2:27" ht="15.75">
      <c r="B23" s="466"/>
      <c r="C23" s="396" t="s">
        <v>1477</v>
      </c>
      <c r="D23" s="397" t="s">
        <v>127</v>
      </c>
      <c r="E23" s="462"/>
      <c r="F23" s="398" t="s">
        <v>1060</v>
      </c>
      <c r="G23" s="399" t="s">
        <v>1379</v>
      </c>
      <c r="H23" s="462"/>
      <c r="I23" s="593" t="s">
        <v>1813</v>
      </c>
      <c r="J23" s="593"/>
      <c r="K23" s="462"/>
      <c r="L23" s="398" t="s">
        <v>421</v>
      </c>
      <c r="M23" s="401" t="s">
        <v>1</v>
      </c>
      <c r="N23" s="457"/>
      <c r="W23" s="403" t="s">
        <v>505</v>
      </c>
    </row>
    <row r="24" spans="2:27" ht="15.75">
      <c r="B24" s="466"/>
      <c r="C24" s="592" t="s">
        <v>441</v>
      </c>
      <c r="D24" s="592"/>
      <c r="E24" s="462"/>
      <c r="F24" s="398" t="s">
        <v>1061</v>
      </c>
      <c r="G24" s="399" t="s">
        <v>1380</v>
      </c>
      <c r="H24" s="462"/>
      <c r="I24" s="398" t="s">
        <v>420</v>
      </c>
      <c r="J24" s="400" t="s">
        <v>1</v>
      </c>
      <c r="K24" s="462"/>
      <c r="L24" s="398" t="s">
        <v>424</v>
      </c>
      <c r="M24" s="401" t="s">
        <v>1</v>
      </c>
      <c r="N24" s="457"/>
      <c r="W24" s="403" t="s">
        <v>525</v>
      </c>
    </row>
    <row r="25" spans="2:27" ht="15.75">
      <c r="B25" s="466"/>
      <c r="C25" s="396" t="s">
        <v>444</v>
      </c>
      <c r="D25" s="397" t="s">
        <v>1</v>
      </c>
      <c r="E25" s="462"/>
      <c r="F25" s="398" t="s">
        <v>1063</v>
      </c>
      <c r="G25" s="399" t="s">
        <v>1381</v>
      </c>
      <c r="H25" s="462"/>
      <c r="I25" s="398" t="s">
        <v>423</v>
      </c>
      <c r="J25" s="400" t="s">
        <v>128</v>
      </c>
      <c r="K25" s="462"/>
      <c r="L25" s="398" t="s">
        <v>427</v>
      </c>
      <c r="M25" s="401" t="s">
        <v>128</v>
      </c>
      <c r="N25" s="457"/>
      <c r="W25" s="403" t="s">
        <v>563</v>
      </c>
    </row>
    <row r="26" spans="2:27" ht="15.75">
      <c r="B26" s="466"/>
      <c r="C26" s="396" t="s">
        <v>448</v>
      </c>
      <c r="D26" s="397" t="s">
        <v>1</v>
      </c>
      <c r="E26" s="462"/>
      <c r="F26" s="398" t="s">
        <v>1064</v>
      </c>
      <c r="G26" s="399" t="s">
        <v>1382</v>
      </c>
      <c r="H26" s="462"/>
      <c r="I26" s="398" t="s">
        <v>426</v>
      </c>
      <c r="J26" s="400" t="s">
        <v>128</v>
      </c>
      <c r="K26" s="462"/>
      <c r="L26" s="398" t="s">
        <v>431</v>
      </c>
      <c r="M26" s="401" t="s">
        <v>121</v>
      </c>
      <c r="N26" s="457"/>
      <c r="W26" s="403" t="s">
        <v>591</v>
      </c>
    </row>
    <row r="27" spans="2:27" ht="15.75">
      <c r="B27" s="466"/>
      <c r="C27" s="396" t="s">
        <v>451</v>
      </c>
      <c r="D27" s="397" t="s">
        <v>125</v>
      </c>
      <c r="E27" s="462"/>
      <c r="F27" s="593" t="s">
        <v>416</v>
      </c>
      <c r="G27" s="593"/>
      <c r="H27" s="462"/>
      <c r="I27" s="398" t="s">
        <v>430</v>
      </c>
      <c r="J27" s="400" t="s">
        <v>128</v>
      </c>
      <c r="K27" s="462"/>
      <c r="L27" s="398" t="s">
        <v>435</v>
      </c>
      <c r="M27" s="401" t="s">
        <v>125</v>
      </c>
      <c r="N27" s="458"/>
      <c r="W27" s="403" t="s">
        <v>619</v>
      </c>
    </row>
    <row r="28" spans="2:27" ht="15.75">
      <c r="B28" s="466"/>
      <c r="C28" s="592" t="s">
        <v>1029</v>
      </c>
      <c r="D28" s="592"/>
      <c r="E28" s="462"/>
      <c r="F28" s="398" t="s">
        <v>419</v>
      </c>
      <c r="G28" s="399" t="s">
        <v>1</v>
      </c>
      <c r="H28" s="462"/>
      <c r="I28" s="398" t="s">
        <v>693</v>
      </c>
      <c r="J28" s="399" t="s">
        <v>111</v>
      </c>
      <c r="K28" s="462"/>
      <c r="L28" s="398" t="s">
        <v>440</v>
      </c>
      <c r="M28" s="401" t="s">
        <v>121</v>
      </c>
      <c r="N28" s="458"/>
      <c r="W28" s="403" t="s">
        <v>642</v>
      </c>
      <c r="X28"/>
    </row>
    <row r="29" spans="2:27" ht="15.75">
      <c r="B29" s="466"/>
      <c r="C29" s="398" t="s">
        <v>1043</v>
      </c>
      <c r="D29" s="406" t="s">
        <v>1376</v>
      </c>
      <c r="E29" s="462"/>
      <c r="F29" s="398" t="s">
        <v>1007</v>
      </c>
      <c r="G29" s="399" t="s">
        <v>1383</v>
      </c>
      <c r="H29" s="462"/>
      <c r="I29" s="593" t="s">
        <v>434</v>
      </c>
      <c r="J29" s="593"/>
      <c r="K29" s="463"/>
      <c r="L29" s="398" t="s">
        <v>443</v>
      </c>
      <c r="M29" s="401" t="s">
        <v>125</v>
      </c>
      <c r="N29" s="458"/>
      <c r="W29" s="403" t="s">
        <v>652</v>
      </c>
    </row>
    <row r="30" spans="2:27" ht="15.75">
      <c r="B30" s="466"/>
      <c r="C30" s="398" t="s">
        <v>1046</v>
      </c>
      <c r="D30" s="397" t="s">
        <v>1384</v>
      </c>
      <c r="E30" s="462"/>
      <c r="F30" s="398" t="s">
        <v>1814</v>
      </c>
      <c r="G30" s="399" t="s">
        <v>130</v>
      </c>
      <c r="H30" s="462"/>
      <c r="I30" s="398" t="s">
        <v>439</v>
      </c>
      <c r="J30" s="400" t="s">
        <v>1</v>
      </c>
      <c r="K30" s="463"/>
      <c r="L30" s="398" t="s">
        <v>447</v>
      </c>
      <c r="M30" s="401" t="s">
        <v>438</v>
      </c>
      <c r="N30" s="457"/>
      <c r="W30" s="407" t="s">
        <v>1864</v>
      </c>
    </row>
    <row r="31" spans="2:27" ht="15.75">
      <c r="B31" s="466"/>
      <c r="C31" s="592" t="s">
        <v>1570</v>
      </c>
      <c r="D31" s="592"/>
      <c r="E31" s="463"/>
      <c r="F31" s="398" t="s">
        <v>1574</v>
      </c>
      <c r="G31" s="399" t="s">
        <v>1575</v>
      </c>
      <c r="H31" s="462"/>
      <c r="I31" s="593" t="s">
        <v>442</v>
      </c>
      <c r="J31" s="593"/>
      <c r="K31" s="463"/>
      <c r="L31" s="398" t="s">
        <v>450</v>
      </c>
      <c r="M31" s="401" t="s">
        <v>121</v>
      </c>
      <c r="N31" s="457"/>
      <c r="W31" s="403" t="s">
        <v>666</v>
      </c>
    </row>
    <row r="32" spans="2:27" ht="15.75">
      <c r="B32" s="466"/>
      <c r="C32" s="398" t="s">
        <v>458</v>
      </c>
      <c r="D32" s="406" t="s">
        <v>1</v>
      </c>
      <c r="E32" s="463"/>
      <c r="F32" s="398" t="s">
        <v>1815</v>
      </c>
      <c r="G32" s="399" t="s">
        <v>129</v>
      </c>
      <c r="H32" s="462"/>
      <c r="I32" s="398" t="s">
        <v>446</v>
      </c>
      <c r="J32" s="400" t="s">
        <v>1</v>
      </c>
      <c r="K32" s="463"/>
      <c r="L32" s="398" t="s">
        <v>1009</v>
      </c>
      <c r="M32" s="401" t="s">
        <v>438</v>
      </c>
      <c r="N32" s="457"/>
      <c r="W32" s="403" t="s">
        <v>677</v>
      </c>
    </row>
    <row r="33" spans="2:23" ht="15.75">
      <c r="B33" s="466"/>
      <c r="C33" s="398" t="s">
        <v>462</v>
      </c>
      <c r="D33" s="397" t="s">
        <v>128</v>
      </c>
      <c r="E33" s="462"/>
      <c r="F33" s="398" t="s">
        <v>1475</v>
      </c>
      <c r="G33" s="399" t="s">
        <v>1476</v>
      </c>
      <c r="H33" s="462"/>
      <c r="I33" s="398" t="s">
        <v>1816</v>
      </c>
      <c r="J33" s="400" t="s">
        <v>125</v>
      </c>
      <c r="K33" s="463"/>
      <c r="L33" s="398" t="s">
        <v>454</v>
      </c>
      <c r="M33" s="401" t="s">
        <v>125</v>
      </c>
      <c r="N33" s="457"/>
      <c r="W33" s="403" t="s">
        <v>687</v>
      </c>
    </row>
    <row r="34" spans="2:23" ht="15.75">
      <c r="B34" s="466"/>
      <c r="C34" s="592" t="s">
        <v>466</v>
      </c>
      <c r="D34" s="592"/>
      <c r="E34" s="462"/>
      <c r="F34" s="398" t="s">
        <v>429</v>
      </c>
      <c r="G34" s="399" t="s">
        <v>123</v>
      </c>
      <c r="H34" s="462"/>
      <c r="I34" s="398" t="s">
        <v>453</v>
      </c>
      <c r="J34" s="400" t="s">
        <v>115</v>
      </c>
      <c r="K34" s="463"/>
      <c r="L34" s="398" t="s">
        <v>693</v>
      </c>
      <c r="M34" s="399" t="s">
        <v>111</v>
      </c>
      <c r="N34" s="457"/>
      <c r="W34" s="403" t="s">
        <v>1030</v>
      </c>
    </row>
    <row r="35" spans="2:23" ht="15.75">
      <c r="B35" s="466"/>
      <c r="C35" s="396" t="s">
        <v>470</v>
      </c>
      <c r="D35" s="397" t="s">
        <v>1</v>
      </c>
      <c r="E35" s="462"/>
      <c r="F35" s="398" t="s">
        <v>433</v>
      </c>
      <c r="G35" s="399" t="s">
        <v>1</v>
      </c>
      <c r="H35" s="463"/>
      <c r="I35" s="398" t="s">
        <v>1385</v>
      </c>
      <c r="J35" s="400" t="s">
        <v>125</v>
      </c>
      <c r="K35" s="463"/>
      <c r="L35" s="398" t="s">
        <v>703</v>
      </c>
      <c r="M35" s="399" t="s">
        <v>111</v>
      </c>
      <c r="N35" s="457"/>
      <c r="W35" s="403" t="s">
        <v>416</v>
      </c>
    </row>
    <row r="36" spans="2:23" ht="15.75">
      <c r="B36" s="466"/>
      <c r="C36" s="592" t="s">
        <v>475</v>
      </c>
      <c r="D36" s="592"/>
      <c r="E36" s="462"/>
      <c r="F36" s="398" t="s">
        <v>437</v>
      </c>
      <c r="G36" s="399" t="s">
        <v>438</v>
      </c>
      <c r="H36" s="462"/>
      <c r="I36" s="398" t="s">
        <v>1817</v>
      </c>
      <c r="J36" s="400" t="s">
        <v>1386</v>
      </c>
      <c r="K36" s="463"/>
      <c r="L36" s="398" t="s">
        <v>692</v>
      </c>
      <c r="M36" s="399" t="s">
        <v>113</v>
      </c>
      <c r="N36" s="457"/>
      <c r="W36" s="403" t="s">
        <v>445</v>
      </c>
    </row>
    <row r="37" spans="2:23" ht="15.75">
      <c r="B37" s="466"/>
      <c r="C37" s="396" t="s">
        <v>479</v>
      </c>
      <c r="D37" s="397" t="s">
        <v>1</v>
      </c>
      <c r="E37" s="462"/>
      <c r="F37" s="398" t="s">
        <v>1576</v>
      </c>
      <c r="G37" s="399" t="s">
        <v>125</v>
      </c>
      <c r="H37" s="462"/>
      <c r="I37" s="593" t="s">
        <v>1033</v>
      </c>
      <c r="J37" s="593"/>
      <c r="K37" s="463"/>
      <c r="L37" s="398" t="s">
        <v>1010</v>
      </c>
      <c r="M37" s="399" t="s">
        <v>1388</v>
      </c>
      <c r="N37" s="457"/>
      <c r="W37" s="403" t="s">
        <v>488</v>
      </c>
    </row>
    <row r="38" spans="2:23" ht="15.75">
      <c r="B38" s="466"/>
      <c r="C38" s="396" t="s">
        <v>483</v>
      </c>
      <c r="D38" s="397" t="s">
        <v>1</v>
      </c>
      <c r="E38" s="462"/>
      <c r="F38" s="398" t="s">
        <v>693</v>
      </c>
      <c r="G38" s="399" t="s">
        <v>111</v>
      </c>
      <c r="H38" s="462"/>
      <c r="I38" s="398" t="s">
        <v>1074</v>
      </c>
      <c r="J38" s="400" t="s">
        <v>1387</v>
      </c>
      <c r="K38" s="462"/>
      <c r="L38" s="398" t="s">
        <v>1477</v>
      </c>
      <c r="M38" s="399" t="s">
        <v>127</v>
      </c>
      <c r="N38" s="457"/>
      <c r="W38" s="403" t="s">
        <v>1818</v>
      </c>
    </row>
    <row r="39" spans="2:23" ht="15.75">
      <c r="B39" s="466"/>
      <c r="C39" s="396" t="s">
        <v>487</v>
      </c>
      <c r="D39" s="397" t="s">
        <v>111</v>
      </c>
      <c r="E39" s="462"/>
      <c r="F39" s="398" t="s">
        <v>692</v>
      </c>
      <c r="G39" s="399" t="s">
        <v>113</v>
      </c>
      <c r="H39" s="462"/>
      <c r="I39" s="398" t="s">
        <v>1046</v>
      </c>
      <c r="J39" s="400" t="s">
        <v>1374</v>
      </c>
      <c r="K39" s="463"/>
      <c r="L39" s="398" t="s">
        <v>1819</v>
      </c>
      <c r="M39" s="399" t="s">
        <v>121</v>
      </c>
      <c r="N39" s="458"/>
      <c r="W39" s="403" t="s">
        <v>1031</v>
      </c>
    </row>
    <row r="40" spans="2:23" ht="15.75">
      <c r="B40" s="466"/>
      <c r="C40" s="396" t="s">
        <v>1546</v>
      </c>
      <c r="D40" s="397" t="s">
        <v>1547</v>
      </c>
      <c r="E40" s="462"/>
      <c r="F40" s="593" t="s">
        <v>445</v>
      </c>
      <c r="G40" s="593"/>
      <c r="H40" s="462"/>
      <c r="I40" s="593" t="s">
        <v>1034</v>
      </c>
      <c r="J40" s="593"/>
      <c r="K40" s="463"/>
      <c r="L40" s="592" t="s">
        <v>457</v>
      </c>
      <c r="M40" s="592"/>
      <c r="N40" s="458"/>
      <c r="W40" s="403" t="s">
        <v>507</v>
      </c>
    </row>
    <row r="41" spans="2:23" ht="15.75">
      <c r="B41" s="466"/>
      <c r="C41" s="396" t="s">
        <v>491</v>
      </c>
      <c r="D41" s="397" t="s">
        <v>1</v>
      </c>
      <c r="E41" s="462"/>
      <c r="F41" s="398" t="s">
        <v>449</v>
      </c>
      <c r="G41" s="400" t="s">
        <v>1</v>
      </c>
      <c r="H41" s="462"/>
      <c r="I41" s="398" t="s">
        <v>1072</v>
      </c>
      <c r="J41" s="400" t="s">
        <v>1389</v>
      </c>
      <c r="K41" s="462"/>
      <c r="L41" s="398" t="s">
        <v>461</v>
      </c>
      <c r="M41" s="401" t="s">
        <v>1</v>
      </c>
      <c r="N41" s="458"/>
      <c r="W41" s="403" t="s">
        <v>515</v>
      </c>
    </row>
    <row r="42" spans="2:23" ht="15.75">
      <c r="B42" s="466"/>
      <c r="C42" s="396" t="s">
        <v>495</v>
      </c>
      <c r="D42" s="397" t="s">
        <v>128</v>
      </c>
      <c r="E42" s="462"/>
      <c r="F42" s="398" t="s">
        <v>452</v>
      </c>
      <c r="G42" s="400" t="s">
        <v>1</v>
      </c>
      <c r="H42" s="462"/>
      <c r="I42" s="398" t="s">
        <v>1073</v>
      </c>
      <c r="J42" s="400" t="s">
        <v>1390</v>
      </c>
      <c r="K42" s="462"/>
      <c r="L42" s="398" t="s">
        <v>465</v>
      </c>
      <c r="M42" s="401" t="s">
        <v>1</v>
      </c>
      <c r="N42" s="459"/>
      <c r="W42" s="403" t="s">
        <v>533</v>
      </c>
    </row>
    <row r="43" spans="2:23" ht="15.75">
      <c r="B43" s="466"/>
      <c r="C43" s="396" t="s">
        <v>499</v>
      </c>
      <c r="D43" s="397" t="s">
        <v>125</v>
      </c>
      <c r="E43" s="462"/>
      <c r="F43" s="398" t="s">
        <v>455</v>
      </c>
      <c r="G43" s="400" t="s">
        <v>1</v>
      </c>
      <c r="H43" s="462"/>
      <c r="I43" s="593" t="s">
        <v>1035</v>
      </c>
      <c r="J43" s="593"/>
      <c r="K43" s="462"/>
      <c r="L43" s="398" t="s">
        <v>469</v>
      </c>
      <c r="M43" s="401" t="s">
        <v>128</v>
      </c>
      <c r="N43" s="459"/>
      <c r="W43" s="403" t="s">
        <v>548</v>
      </c>
    </row>
    <row r="44" spans="2:23" ht="15.75">
      <c r="B44" s="466"/>
      <c r="C44" s="396" t="s">
        <v>503</v>
      </c>
      <c r="D44" s="397" t="s">
        <v>105</v>
      </c>
      <c r="E44" s="462"/>
      <c r="F44" s="398" t="s">
        <v>459</v>
      </c>
      <c r="G44" s="400" t="s">
        <v>128</v>
      </c>
      <c r="H44" s="462"/>
      <c r="I44" s="398" t="s">
        <v>1047</v>
      </c>
      <c r="J44" s="400" t="s">
        <v>1391</v>
      </c>
      <c r="K44" s="462"/>
      <c r="L44" s="398" t="s">
        <v>473</v>
      </c>
      <c r="M44" s="401" t="s">
        <v>474</v>
      </c>
      <c r="N44" s="459"/>
      <c r="W44" s="403" t="s">
        <v>556</v>
      </c>
    </row>
    <row r="45" spans="2:23" ht="15.75">
      <c r="B45" s="466"/>
      <c r="C45" s="592" t="s">
        <v>505</v>
      </c>
      <c r="D45" s="592"/>
      <c r="E45" s="462"/>
      <c r="F45" s="398" t="s">
        <v>1394</v>
      </c>
      <c r="G45" s="400" t="s">
        <v>127</v>
      </c>
      <c r="H45" s="462"/>
      <c r="I45" s="398" t="s">
        <v>1077</v>
      </c>
      <c r="J45" s="400" t="s">
        <v>1392</v>
      </c>
      <c r="K45" s="462"/>
      <c r="L45" s="398" t="s">
        <v>478</v>
      </c>
      <c r="M45" s="401" t="s">
        <v>125</v>
      </c>
      <c r="N45" s="457"/>
      <c r="W45" s="403" t="s">
        <v>572</v>
      </c>
    </row>
    <row r="46" spans="2:23" ht="15.75">
      <c r="B46" s="466"/>
      <c r="C46" s="396" t="s">
        <v>500</v>
      </c>
      <c r="D46" s="399" t="s">
        <v>1</v>
      </c>
      <c r="E46" s="462"/>
      <c r="F46" s="398" t="s">
        <v>463</v>
      </c>
      <c r="G46" s="400" t="s">
        <v>125</v>
      </c>
      <c r="H46" s="462"/>
      <c r="I46" s="398" t="s">
        <v>1078</v>
      </c>
      <c r="J46" s="400" t="s">
        <v>1393</v>
      </c>
      <c r="K46" s="462"/>
      <c r="L46" s="398" t="s">
        <v>482</v>
      </c>
      <c r="M46" s="401" t="s">
        <v>125</v>
      </c>
      <c r="N46" s="457"/>
      <c r="W46" s="403" t="s">
        <v>584</v>
      </c>
    </row>
    <row r="47" spans="2:23" ht="15.75">
      <c r="B47" s="466"/>
      <c r="C47" s="396" t="s">
        <v>510</v>
      </c>
      <c r="D47" s="399" t="s">
        <v>1</v>
      </c>
      <c r="E47" s="462"/>
      <c r="F47" s="408" t="s">
        <v>467</v>
      </c>
      <c r="G47" s="400" t="s">
        <v>119</v>
      </c>
      <c r="H47" s="462"/>
      <c r="I47" s="593" t="s">
        <v>456</v>
      </c>
      <c r="J47" s="593"/>
      <c r="K47" s="462"/>
      <c r="L47" s="398" t="s">
        <v>1821</v>
      </c>
      <c r="M47" s="401" t="s">
        <v>127</v>
      </c>
      <c r="N47" s="457"/>
      <c r="W47" s="403" t="s">
        <v>1820</v>
      </c>
    </row>
    <row r="48" spans="2:23" ht="15.75">
      <c r="B48" s="466"/>
      <c r="C48" s="396" t="s">
        <v>514</v>
      </c>
      <c r="D48" s="399" t="s">
        <v>125</v>
      </c>
      <c r="E48" s="462"/>
      <c r="F48" s="408" t="s">
        <v>471</v>
      </c>
      <c r="G48" s="400" t="s">
        <v>127</v>
      </c>
      <c r="H48" s="462"/>
      <c r="I48" s="398" t="s">
        <v>460</v>
      </c>
      <c r="J48" s="400" t="s">
        <v>1</v>
      </c>
      <c r="K48" s="462"/>
      <c r="L48" s="398" t="s">
        <v>1822</v>
      </c>
      <c r="M48" s="401" t="s">
        <v>126</v>
      </c>
      <c r="N48" s="457"/>
      <c r="W48" s="403" t="s">
        <v>1032</v>
      </c>
    </row>
    <row r="49" spans="2:23" ht="15.75">
      <c r="B49" s="466"/>
      <c r="C49" s="396" t="s">
        <v>518</v>
      </c>
      <c r="D49" s="399" t="s">
        <v>1</v>
      </c>
      <c r="E49" s="462"/>
      <c r="F49" s="408" t="s">
        <v>476</v>
      </c>
      <c r="G49" s="400" t="s">
        <v>115</v>
      </c>
      <c r="H49" s="462"/>
      <c r="I49" s="398" t="s">
        <v>464</v>
      </c>
      <c r="J49" s="400" t="s">
        <v>126</v>
      </c>
      <c r="K49" s="462"/>
      <c r="L49" s="398" t="s">
        <v>693</v>
      </c>
      <c r="M49" s="399" t="s">
        <v>111</v>
      </c>
      <c r="N49" s="457"/>
      <c r="W49" s="403" t="s">
        <v>599</v>
      </c>
    </row>
    <row r="50" spans="2:23" ht="15.75">
      <c r="B50" s="466"/>
      <c r="C50" s="396" t="s">
        <v>1577</v>
      </c>
      <c r="D50" s="399" t="s">
        <v>1</v>
      </c>
      <c r="E50" s="462"/>
      <c r="F50" s="408" t="s">
        <v>480</v>
      </c>
      <c r="G50" s="400" t="s">
        <v>128</v>
      </c>
      <c r="H50" s="462"/>
      <c r="I50" s="593" t="s">
        <v>468</v>
      </c>
      <c r="J50" s="593"/>
      <c r="K50" s="462"/>
      <c r="L50" s="398" t="s">
        <v>703</v>
      </c>
      <c r="M50" s="399" t="s">
        <v>111</v>
      </c>
      <c r="N50" s="457"/>
      <c r="W50" s="403" t="s">
        <v>628</v>
      </c>
    </row>
    <row r="51" spans="2:23" ht="15.75">
      <c r="B51" s="466"/>
      <c r="C51" s="396" t="s">
        <v>1578</v>
      </c>
      <c r="D51" s="399" t="s">
        <v>1410</v>
      </c>
      <c r="E51" s="462"/>
      <c r="F51" s="408" t="s">
        <v>484</v>
      </c>
      <c r="G51" s="400" t="s">
        <v>1542</v>
      </c>
      <c r="H51" s="462"/>
      <c r="I51" s="398" t="s">
        <v>472</v>
      </c>
      <c r="J51" s="400" t="s">
        <v>1</v>
      </c>
      <c r="K51" s="462"/>
      <c r="L51" s="398" t="s">
        <v>692</v>
      </c>
      <c r="M51" s="399" t="s">
        <v>1395</v>
      </c>
      <c r="N51" s="457"/>
      <c r="W51" s="403" t="s">
        <v>657</v>
      </c>
    </row>
    <row r="52" spans="2:23" ht="15.75">
      <c r="B52" s="466"/>
      <c r="C52" s="396" t="s">
        <v>522</v>
      </c>
      <c r="D52" s="399" t="s">
        <v>128</v>
      </c>
      <c r="E52" s="462"/>
      <c r="F52" s="398" t="s">
        <v>698</v>
      </c>
      <c r="G52" s="397" t="s">
        <v>111</v>
      </c>
      <c r="H52" s="462"/>
      <c r="I52" s="398" t="s">
        <v>477</v>
      </c>
      <c r="J52" s="400" t="s">
        <v>128</v>
      </c>
      <c r="K52" s="463"/>
      <c r="L52" s="593" t="s">
        <v>1038</v>
      </c>
      <c r="M52" s="593"/>
      <c r="N52" s="457"/>
      <c r="W52" s="403" t="s">
        <v>685</v>
      </c>
    </row>
    <row r="53" spans="2:23" ht="15.75">
      <c r="B53" s="466"/>
      <c r="C53" s="398" t="s">
        <v>691</v>
      </c>
      <c r="D53" s="399" t="s">
        <v>111</v>
      </c>
      <c r="E53" s="462"/>
      <c r="F53" s="398" t="s">
        <v>699</v>
      </c>
      <c r="G53" s="397" t="s">
        <v>111</v>
      </c>
      <c r="H53" s="462"/>
      <c r="I53" s="398" t="s">
        <v>481</v>
      </c>
      <c r="J53" s="400" t="s">
        <v>128</v>
      </c>
      <c r="K53" s="463"/>
      <c r="L53" s="398" t="s">
        <v>1860</v>
      </c>
      <c r="M53" s="399" t="s">
        <v>1861</v>
      </c>
      <c r="N53" s="457"/>
      <c r="W53" s="403" t="s">
        <v>1813</v>
      </c>
    </row>
    <row r="54" spans="2:23" ht="15.75">
      <c r="B54" s="466"/>
      <c r="C54" s="398" t="s">
        <v>692</v>
      </c>
      <c r="D54" s="399" t="s">
        <v>113</v>
      </c>
      <c r="E54" s="462"/>
      <c r="F54" s="398" t="s">
        <v>700</v>
      </c>
      <c r="G54" s="397" t="s">
        <v>1398</v>
      </c>
      <c r="H54" s="462"/>
      <c r="I54" s="398" t="s">
        <v>485</v>
      </c>
      <c r="J54" s="400" t="s">
        <v>125</v>
      </c>
      <c r="K54" s="463"/>
      <c r="L54" s="398" t="s">
        <v>1076</v>
      </c>
      <c r="M54" s="400" t="s">
        <v>1396</v>
      </c>
      <c r="N54" s="457"/>
      <c r="W54" s="403" t="s">
        <v>434</v>
      </c>
    </row>
    <row r="55" spans="2:23" ht="15.75">
      <c r="B55" s="466"/>
      <c r="C55" s="592" t="s">
        <v>525</v>
      </c>
      <c r="D55" s="592"/>
      <c r="E55" s="462"/>
      <c r="F55" s="398" t="s">
        <v>701</v>
      </c>
      <c r="G55" s="397" t="s">
        <v>1398</v>
      </c>
      <c r="H55" s="462"/>
      <c r="I55" s="593" t="s">
        <v>489</v>
      </c>
      <c r="J55" s="593"/>
      <c r="K55" s="462"/>
      <c r="L55" s="398" t="s">
        <v>1079</v>
      </c>
      <c r="M55" s="400" t="s">
        <v>1397</v>
      </c>
      <c r="N55" s="457"/>
      <c r="W55" s="403" t="s">
        <v>442</v>
      </c>
    </row>
    <row r="56" spans="2:23" ht="15.75">
      <c r="B56" s="466"/>
      <c r="C56" s="396" t="s">
        <v>543</v>
      </c>
      <c r="D56" s="399" t="s">
        <v>115</v>
      </c>
      <c r="E56" s="462"/>
      <c r="F56" s="398" t="s">
        <v>702</v>
      </c>
      <c r="G56" s="397" t="s">
        <v>1398</v>
      </c>
      <c r="H56" s="462"/>
      <c r="I56" s="398" t="s">
        <v>493</v>
      </c>
      <c r="J56" s="400" t="s">
        <v>1</v>
      </c>
      <c r="K56" s="462"/>
      <c r="L56" s="592" t="s">
        <v>486</v>
      </c>
      <c r="M56" s="592"/>
      <c r="N56" s="457"/>
      <c r="W56" s="403" t="s">
        <v>1033</v>
      </c>
    </row>
    <row r="57" spans="2:23" ht="15.75">
      <c r="B57" s="466"/>
      <c r="C57" s="396" t="s">
        <v>539</v>
      </c>
      <c r="D57" s="399" t="s">
        <v>128</v>
      </c>
      <c r="E57" s="462"/>
      <c r="F57" s="593" t="s">
        <v>488</v>
      </c>
      <c r="G57" s="593"/>
      <c r="H57" s="462"/>
      <c r="I57" s="398" t="s">
        <v>497</v>
      </c>
      <c r="J57" s="400" t="s">
        <v>128</v>
      </c>
      <c r="K57" s="462"/>
      <c r="L57" s="398" t="s">
        <v>490</v>
      </c>
      <c r="M57" s="401" t="s">
        <v>1</v>
      </c>
      <c r="N57" s="457"/>
      <c r="W57" s="403" t="s">
        <v>456</v>
      </c>
    </row>
    <row r="58" spans="2:23" ht="15.75">
      <c r="B58" s="466"/>
      <c r="C58" s="396" t="s">
        <v>1012</v>
      </c>
      <c r="D58" s="397" t="s">
        <v>1399</v>
      </c>
      <c r="E58" s="462"/>
      <c r="F58" s="398" t="s">
        <v>492</v>
      </c>
      <c r="G58" s="400" t="s">
        <v>1</v>
      </c>
      <c r="H58" s="462"/>
      <c r="I58" s="593" t="s">
        <v>501</v>
      </c>
      <c r="J58" s="593"/>
      <c r="K58" s="462"/>
      <c r="L58" s="592" t="s">
        <v>494</v>
      </c>
      <c r="M58" s="592"/>
      <c r="N58" s="457"/>
      <c r="W58" s="403" t="s">
        <v>1034</v>
      </c>
    </row>
    <row r="59" spans="2:23" ht="15.75">
      <c r="B59" s="466"/>
      <c r="C59" s="396" t="s">
        <v>1016</v>
      </c>
      <c r="D59" s="399" t="s">
        <v>438</v>
      </c>
      <c r="E59" s="462"/>
      <c r="F59" s="398" t="s">
        <v>496</v>
      </c>
      <c r="G59" s="400" t="s">
        <v>1</v>
      </c>
      <c r="H59" s="463"/>
      <c r="I59" s="398" t="s">
        <v>1011</v>
      </c>
      <c r="J59" s="400" t="s">
        <v>1</v>
      </c>
      <c r="K59" s="462"/>
      <c r="L59" s="398" t="s">
        <v>498</v>
      </c>
      <c r="M59" s="401" t="s">
        <v>1</v>
      </c>
      <c r="N59" s="458"/>
      <c r="W59" s="403" t="s">
        <v>1035</v>
      </c>
    </row>
    <row r="60" spans="2:23" ht="15.75">
      <c r="B60" s="466"/>
      <c r="C60" s="396" t="s">
        <v>1400</v>
      </c>
      <c r="D60" s="399" t="s">
        <v>125</v>
      </c>
      <c r="E60" s="463"/>
      <c r="F60" s="398" t="s">
        <v>500</v>
      </c>
      <c r="G60" s="400" t="s">
        <v>1</v>
      </c>
      <c r="H60" s="463"/>
      <c r="I60" s="398" t="s">
        <v>470</v>
      </c>
      <c r="J60" s="400" t="s">
        <v>128</v>
      </c>
      <c r="K60" s="462"/>
      <c r="L60" s="592" t="s">
        <v>502</v>
      </c>
      <c r="M60" s="592"/>
      <c r="N60" s="458"/>
      <c r="W60" s="403" t="s">
        <v>468</v>
      </c>
    </row>
    <row r="61" spans="2:23" ht="15.75">
      <c r="B61" s="466"/>
      <c r="C61" s="396" t="s">
        <v>1401</v>
      </c>
      <c r="D61" s="399" t="s">
        <v>126</v>
      </c>
      <c r="E61" s="462"/>
      <c r="F61" s="409" t="s">
        <v>693</v>
      </c>
      <c r="G61" s="399" t="s">
        <v>111</v>
      </c>
      <c r="H61" s="462"/>
      <c r="I61" s="398" t="s">
        <v>508</v>
      </c>
      <c r="J61" s="400" t="s">
        <v>126</v>
      </c>
      <c r="K61" s="462"/>
      <c r="L61" s="398" t="s">
        <v>504</v>
      </c>
      <c r="M61" s="397" t="s">
        <v>1</v>
      </c>
      <c r="N61" s="457"/>
      <c r="W61" s="403" t="s">
        <v>489</v>
      </c>
    </row>
    <row r="62" spans="2:23" ht="15.75">
      <c r="B62" s="466"/>
      <c r="C62" s="396" t="s">
        <v>1402</v>
      </c>
      <c r="D62" s="410" t="s">
        <v>1403</v>
      </c>
      <c r="E62" s="462"/>
      <c r="F62" s="593" t="s">
        <v>1818</v>
      </c>
      <c r="G62" s="593"/>
      <c r="H62" s="462"/>
      <c r="I62" s="398" t="s">
        <v>693</v>
      </c>
      <c r="J62" s="399" t="s">
        <v>111</v>
      </c>
      <c r="K62" s="462"/>
      <c r="L62" s="398" t="s">
        <v>506</v>
      </c>
      <c r="M62" s="397" t="s">
        <v>1</v>
      </c>
      <c r="N62" s="457"/>
      <c r="W62" s="403" t="s">
        <v>501</v>
      </c>
    </row>
    <row r="63" spans="2:23" ht="15.75">
      <c r="B63" s="466"/>
      <c r="C63" s="396" t="s">
        <v>1548</v>
      </c>
      <c r="D63" s="399" t="s">
        <v>1549</v>
      </c>
      <c r="E63" s="462"/>
      <c r="F63" s="398" t="s">
        <v>1823</v>
      </c>
      <c r="G63" s="400" t="s">
        <v>107</v>
      </c>
      <c r="H63" s="462"/>
      <c r="I63" s="398" t="s">
        <v>692</v>
      </c>
      <c r="J63" s="399" t="s">
        <v>113</v>
      </c>
      <c r="K63" s="462"/>
      <c r="L63" s="398" t="s">
        <v>509</v>
      </c>
      <c r="M63" s="397" t="s">
        <v>1</v>
      </c>
      <c r="N63" s="457"/>
      <c r="W63" s="403" t="s">
        <v>512</v>
      </c>
    </row>
    <row r="64" spans="2:23" ht="15.75">
      <c r="B64" s="466"/>
      <c r="C64" s="396" t="s">
        <v>529</v>
      </c>
      <c r="D64" s="399" t="s">
        <v>1</v>
      </c>
      <c r="E64" s="462"/>
      <c r="F64" s="398" t="s">
        <v>1824</v>
      </c>
      <c r="G64" s="400" t="s">
        <v>107</v>
      </c>
      <c r="H64" s="462"/>
      <c r="I64" s="593" t="s">
        <v>512</v>
      </c>
      <c r="J64" s="593"/>
      <c r="K64" s="462"/>
      <c r="L64" s="398" t="s">
        <v>513</v>
      </c>
      <c r="M64" s="397" t="s">
        <v>1</v>
      </c>
      <c r="N64" s="457"/>
      <c r="W64" s="403" t="s">
        <v>537</v>
      </c>
    </row>
    <row r="65" spans="2:23" ht="15.75">
      <c r="B65" s="466"/>
      <c r="C65" s="396" t="s">
        <v>1404</v>
      </c>
      <c r="D65" s="397" t="s">
        <v>1</v>
      </c>
      <c r="E65" s="462"/>
      <c r="F65" s="593" t="s">
        <v>1031</v>
      </c>
      <c r="G65" s="593"/>
      <c r="H65" s="462"/>
      <c r="I65" s="398" t="s">
        <v>516</v>
      </c>
      <c r="J65" s="400" t="s">
        <v>1</v>
      </c>
      <c r="K65" s="462"/>
      <c r="L65" s="398" t="s">
        <v>517</v>
      </c>
      <c r="M65" s="397" t="s">
        <v>121</v>
      </c>
      <c r="N65" s="457"/>
      <c r="W65" s="403" t="s">
        <v>1013</v>
      </c>
    </row>
    <row r="66" spans="2:23" ht="15.75">
      <c r="B66" s="466"/>
      <c r="C66" s="396" t="s">
        <v>1406</v>
      </c>
      <c r="D66" s="397" t="s">
        <v>1</v>
      </c>
      <c r="E66" s="462"/>
      <c r="F66" s="398" t="s">
        <v>1051</v>
      </c>
      <c r="G66" s="400" t="s">
        <v>1405</v>
      </c>
      <c r="H66" s="462"/>
      <c r="I66" s="398" t="s">
        <v>520</v>
      </c>
      <c r="J66" s="400" t="s">
        <v>1</v>
      </c>
      <c r="K66" s="462"/>
      <c r="L66" s="398" t="s">
        <v>521</v>
      </c>
      <c r="M66" s="397" t="s">
        <v>129</v>
      </c>
      <c r="N66" s="457"/>
      <c r="W66" s="403" t="s">
        <v>545</v>
      </c>
    </row>
    <row r="67" spans="2:23" ht="15.75">
      <c r="B67" s="466"/>
      <c r="C67" s="396" t="s">
        <v>559</v>
      </c>
      <c r="D67" s="399" t="s">
        <v>130</v>
      </c>
      <c r="E67" s="462"/>
      <c r="F67" s="398" t="s">
        <v>1065</v>
      </c>
      <c r="G67" s="400" t="s">
        <v>1407</v>
      </c>
      <c r="H67" s="462"/>
      <c r="I67" s="398" t="s">
        <v>523</v>
      </c>
      <c r="J67" s="400" t="s">
        <v>119</v>
      </c>
      <c r="K67" s="462"/>
      <c r="L67" s="398" t="s">
        <v>524</v>
      </c>
      <c r="M67" s="397" t="s">
        <v>438</v>
      </c>
      <c r="N67" s="457"/>
      <c r="W67" s="403" t="s">
        <v>557</v>
      </c>
    </row>
    <row r="68" spans="2:23" ht="15.75">
      <c r="B68" s="466"/>
      <c r="C68" s="396" t="s">
        <v>1409</v>
      </c>
      <c r="D68" s="399" t="s">
        <v>1410</v>
      </c>
      <c r="E68" s="462"/>
      <c r="F68" s="398" t="s">
        <v>1066</v>
      </c>
      <c r="G68" s="400" t="s">
        <v>1408</v>
      </c>
      <c r="H68" s="462"/>
      <c r="I68" s="398" t="s">
        <v>527</v>
      </c>
      <c r="J68" s="400" t="s">
        <v>128</v>
      </c>
      <c r="K68" s="462"/>
      <c r="L68" s="398" t="s">
        <v>1015</v>
      </c>
      <c r="M68" s="397" t="s">
        <v>127</v>
      </c>
      <c r="N68" s="457"/>
      <c r="W68" s="403" t="s">
        <v>569</v>
      </c>
    </row>
    <row r="69" spans="2:23" ht="15.75">
      <c r="B69" s="466"/>
      <c r="C69" s="396" t="s">
        <v>555</v>
      </c>
      <c r="D69" s="399" t="s">
        <v>438</v>
      </c>
      <c r="E69" s="462"/>
      <c r="F69" s="398" t="s">
        <v>1555</v>
      </c>
      <c r="G69" s="400" t="s">
        <v>1381</v>
      </c>
      <c r="H69" s="462"/>
      <c r="I69" s="398" t="s">
        <v>531</v>
      </c>
      <c r="J69" s="400" t="s">
        <v>128</v>
      </c>
      <c r="K69" s="463"/>
      <c r="L69" s="398" t="s">
        <v>528</v>
      </c>
      <c r="M69" s="397" t="s">
        <v>125</v>
      </c>
      <c r="N69" s="457"/>
      <c r="W69" s="403" t="s">
        <v>581</v>
      </c>
    </row>
    <row r="70" spans="2:23" ht="15.75">
      <c r="B70" s="466"/>
      <c r="C70" s="398" t="s">
        <v>693</v>
      </c>
      <c r="D70" s="397" t="s">
        <v>111</v>
      </c>
      <c r="E70" s="462"/>
      <c r="F70" s="398" t="s">
        <v>1862</v>
      </c>
      <c r="G70" s="400" t="s">
        <v>1863</v>
      </c>
      <c r="H70" s="462"/>
      <c r="I70" s="398" t="s">
        <v>534</v>
      </c>
      <c r="J70" s="400" t="s">
        <v>129</v>
      </c>
      <c r="K70" s="463"/>
      <c r="L70" s="398" t="s">
        <v>703</v>
      </c>
      <c r="M70" s="399" t="s">
        <v>111</v>
      </c>
      <c r="N70" s="457"/>
      <c r="W70" s="403" t="s">
        <v>1036</v>
      </c>
    </row>
    <row r="71" spans="2:23" ht="15.75">
      <c r="B71" s="466"/>
      <c r="C71" s="398" t="s">
        <v>694</v>
      </c>
      <c r="D71" s="397" t="s">
        <v>111</v>
      </c>
      <c r="E71" s="462"/>
      <c r="F71" s="398" t="s">
        <v>1070</v>
      </c>
      <c r="G71" s="400" t="s">
        <v>1411</v>
      </c>
      <c r="H71" s="462"/>
      <c r="I71" s="593" t="s">
        <v>537</v>
      </c>
      <c r="J71" s="593"/>
      <c r="K71" s="462"/>
      <c r="L71" s="398" t="s">
        <v>692</v>
      </c>
      <c r="M71" s="399" t="s">
        <v>1008</v>
      </c>
      <c r="N71" s="457"/>
      <c r="W71" s="403" t="s">
        <v>1021</v>
      </c>
    </row>
    <row r="72" spans="2:23" ht="15.75">
      <c r="B72" s="466"/>
      <c r="C72" s="398" t="s">
        <v>695</v>
      </c>
      <c r="D72" s="397" t="s">
        <v>1412</v>
      </c>
      <c r="E72" s="462"/>
      <c r="F72" s="593" t="s">
        <v>507</v>
      </c>
      <c r="G72" s="593"/>
      <c r="H72" s="462"/>
      <c r="I72" s="398" t="s">
        <v>541</v>
      </c>
      <c r="J72" s="401" t="s">
        <v>1</v>
      </c>
      <c r="K72" s="462"/>
      <c r="L72" s="592" t="s">
        <v>1019</v>
      </c>
      <c r="M72" s="592"/>
      <c r="N72" s="457"/>
      <c r="W72" s="403" t="s">
        <v>596</v>
      </c>
    </row>
    <row r="73" spans="2:23" ht="15.75">
      <c r="B73" s="466"/>
      <c r="C73" s="398" t="s">
        <v>692</v>
      </c>
      <c r="D73" s="397" t="s">
        <v>113</v>
      </c>
      <c r="E73" s="462"/>
      <c r="F73" s="398" t="s">
        <v>511</v>
      </c>
      <c r="G73" s="400" t="s">
        <v>128</v>
      </c>
      <c r="H73" s="462"/>
      <c r="I73" s="592" t="s">
        <v>1013</v>
      </c>
      <c r="J73" s="592"/>
      <c r="K73" s="462"/>
      <c r="L73" s="398" t="s">
        <v>1020</v>
      </c>
      <c r="M73" s="397" t="s">
        <v>124</v>
      </c>
      <c r="N73" s="458"/>
      <c r="W73" s="403" t="s">
        <v>611</v>
      </c>
    </row>
    <row r="74" spans="2:23" ht="15.75">
      <c r="B74" s="466"/>
      <c r="C74" s="398" t="s">
        <v>696</v>
      </c>
      <c r="D74" s="397" t="s">
        <v>113</v>
      </c>
      <c r="E74" s="462"/>
      <c r="F74" s="593" t="s">
        <v>515</v>
      </c>
      <c r="G74" s="593"/>
      <c r="H74" s="462"/>
      <c r="I74" s="398" t="s">
        <v>1014</v>
      </c>
      <c r="J74" s="401" t="s">
        <v>105</v>
      </c>
      <c r="K74" s="462"/>
      <c r="L74" s="592" t="s">
        <v>532</v>
      </c>
      <c r="M74" s="592"/>
      <c r="N74" s="458"/>
      <c r="W74" s="403" t="s">
        <v>640</v>
      </c>
    </row>
    <row r="75" spans="2:23" ht="15.75">
      <c r="B75" s="466"/>
      <c r="C75" s="593" t="s">
        <v>697</v>
      </c>
      <c r="D75" s="593"/>
      <c r="E75" s="462"/>
      <c r="F75" s="398" t="s">
        <v>1413</v>
      </c>
      <c r="G75" s="400" t="s">
        <v>1414</v>
      </c>
      <c r="H75" s="462"/>
      <c r="I75" s="398" t="s">
        <v>1017</v>
      </c>
      <c r="J75" s="401" t="s">
        <v>121</v>
      </c>
      <c r="K75" s="462"/>
      <c r="L75" s="398" t="s">
        <v>535</v>
      </c>
      <c r="M75" s="397" t="s">
        <v>1</v>
      </c>
      <c r="N75" s="457"/>
      <c r="W75" s="403" t="s">
        <v>647</v>
      </c>
    </row>
    <row r="76" spans="2:23" ht="15.75">
      <c r="B76" s="466"/>
      <c r="C76" s="398" t="s">
        <v>693</v>
      </c>
      <c r="D76" s="397" t="s">
        <v>111</v>
      </c>
      <c r="E76" s="462"/>
      <c r="F76" s="398" t="s">
        <v>519</v>
      </c>
      <c r="G76" s="400" t="s">
        <v>1</v>
      </c>
      <c r="H76" s="462"/>
      <c r="I76" s="592" t="s">
        <v>545</v>
      </c>
      <c r="J76" s="592"/>
      <c r="K76" s="462"/>
      <c r="L76" s="398" t="s">
        <v>538</v>
      </c>
      <c r="M76" s="397" t="s">
        <v>1</v>
      </c>
      <c r="N76" s="457"/>
      <c r="W76" s="403" t="s">
        <v>662</v>
      </c>
    </row>
    <row r="77" spans="2:23" ht="15.75">
      <c r="B77" s="466"/>
      <c r="C77" s="398" t="s">
        <v>692</v>
      </c>
      <c r="D77" s="397" t="s">
        <v>1008</v>
      </c>
      <c r="E77" s="462"/>
      <c r="F77" s="398" t="s">
        <v>1825</v>
      </c>
      <c r="G77" s="400" t="s">
        <v>127</v>
      </c>
      <c r="H77" s="462"/>
      <c r="I77" s="398" t="s">
        <v>549</v>
      </c>
      <c r="J77" s="401" t="s">
        <v>1</v>
      </c>
      <c r="K77" s="462"/>
      <c r="L77" s="592" t="s">
        <v>542</v>
      </c>
      <c r="M77" s="592"/>
      <c r="N77" s="457"/>
      <c r="W77" s="403" t="s">
        <v>1037</v>
      </c>
    </row>
    <row r="78" spans="2:23" ht="15.75">
      <c r="B78" s="466"/>
      <c r="C78" s="411" t="s">
        <v>262</v>
      </c>
      <c r="D78" s="397"/>
      <c r="E78" s="462"/>
      <c r="F78" s="398" t="s">
        <v>526</v>
      </c>
      <c r="G78" s="400" t="s">
        <v>126</v>
      </c>
      <c r="H78" s="462"/>
      <c r="I78" s="398" t="s">
        <v>1018</v>
      </c>
      <c r="J78" s="401" t="s">
        <v>126</v>
      </c>
      <c r="K78" s="462"/>
      <c r="L78" s="398" t="s">
        <v>546</v>
      </c>
      <c r="M78" s="397" t="s">
        <v>1</v>
      </c>
      <c r="N78" s="457"/>
      <c r="W78" s="403" t="s">
        <v>417</v>
      </c>
    </row>
    <row r="79" spans="2:23" ht="15.75">
      <c r="B79" s="466"/>
      <c r="C79" s="411" t="s">
        <v>262</v>
      </c>
      <c r="D79" s="397"/>
      <c r="E79" s="462"/>
      <c r="F79" s="398" t="s">
        <v>530</v>
      </c>
      <c r="G79" s="400" t="s">
        <v>123</v>
      </c>
      <c r="H79" s="462"/>
      <c r="I79" s="398" t="s">
        <v>553</v>
      </c>
      <c r="J79" s="401" t="s">
        <v>128</v>
      </c>
      <c r="K79" s="462"/>
      <c r="L79" s="398" t="s">
        <v>550</v>
      </c>
      <c r="M79" s="397" t="s">
        <v>1</v>
      </c>
      <c r="N79" s="459"/>
      <c r="Q79" s="412"/>
      <c r="W79" s="403" t="s">
        <v>457</v>
      </c>
    </row>
    <row r="80" spans="2:23" ht="15.75">
      <c r="B80" s="466"/>
      <c r="C80" s="411" t="s">
        <v>262</v>
      </c>
      <c r="D80" s="397"/>
      <c r="E80" s="462"/>
      <c r="F80" s="413" t="s">
        <v>262</v>
      </c>
      <c r="G80" s="400"/>
      <c r="H80" s="462"/>
      <c r="I80" s="413" t="s">
        <v>262</v>
      </c>
      <c r="J80" s="401"/>
      <c r="K80" s="462"/>
      <c r="L80" s="398" t="s">
        <v>554</v>
      </c>
      <c r="M80" s="397" t="s">
        <v>1</v>
      </c>
      <c r="N80" s="459"/>
      <c r="W80" s="403" t="s">
        <v>1038</v>
      </c>
    </row>
    <row r="81" spans="2:23" ht="15.75">
      <c r="B81" s="466"/>
      <c r="C81" s="411" t="s">
        <v>262</v>
      </c>
      <c r="D81" s="397"/>
      <c r="E81" s="462"/>
      <c r="F81" s="413" t="s">
        <v>262</v>
      </c>
      <c r="G81" s="400"/>
      <c r="H81" s="462"/>
      <c r="I81" s="413" t="s">
        <v>262</v>
      </c>
      <c r="J81" s="401"/>
      <c r="K81" s="462"/>
      <c r="L81" s="413" t="s">
        <v>262</v>
      </c>
      <c r="M81" s="397"/>
      <c r="N81" s="459"/>
      <c r="W81" s="403" t="s">
        <v>486</v>
      </c>
    </row>
    <row r="82" spans="2:23" ht="82.5" customHeight="1" thickBot="1">
      <c r="B82" s="464"/>
      <c r="C82" s="594" t="s">
        <v>1550</v>
      </c>
      <c r="D82" s="594"/>
      <c r="E82" s="594"/>
      <c r="F82" s="594"/>
      <c r="G82" s="465"/>
      <c r="H82" s="465"/>
      <c r="I82" s="465"/>
      <c r="J82" s="465"/>
      <c r="K82" s="465"/>
      <c r="L82" s="465"/>
      <c r="M82" s="465"/>
      <c r="N82" s="460"/>
      <c r="W82" s="403" t="s">
        <v>494</v>
      </c>
    </row>
    <row r="83" spans="2:23" ht="39.75" customHeight="1">
      <c r="B83" s="589" t="str">
        <f>B10</f>
        <v xml:space="preserve">       Aktualizacja: 28.08.2023
       Wersja 10</v>
      </c>
      <c r="C83" s="590"/>
      <c r="D83" s="454"/>
      <c r="E83" s="454"/>
      <c r="F83" s="591"/>
      <c r="G83" s="591"/>
      <c r="H83" s="591"/>
      <c r="I83" s="591"/>
      <c r="J83" s="591"/>
      <c r="K83" s="455"/>
      <c r="L83" s="455"/>
      <c r="M83" s="455"/>
      <c r="N83" s="456"/>
      <c r="W83" s="403" t="s">
        <v>502</v>
      </c>
    </row>
    <row r="84" spans="2:23" ht="38.25" customHeight="1">
      <c r="B84" s="466"/>
      <c r="C84" s="393" t="s">
        <v>1372</v>
      </c>
      <c r="D84" s="393" t="s">
        <v>1373</v>
      </c>
      <c r="E84" s="461"/>
      <c r="F84" s="393" t="s">
        <v>1372</v>
      </c>
      <c r="G84" s="393" t="s">
        <v>1373</v>
      </c>
      <c r="H84" s="461"/>
      <c r="I84" s="393" t="s">
        <v>1372</v>
      </c>
      <c r="J84" s="393" t="s">
        <v>1373</v>
      </c>
      <c r="K84" s="461"/>
      <c r="L84" s="393" t="s">
        <v>1372</v>
      </c>
      <c r="M84" s="393" t="s">
        <v>1373</v>
      </c>
      <c r="N84" s="457"/>
      <c r="W84" s="403" t="s">
        <v>1019</v>
      </c>
    </row>
    <row r="85" spans="2:23" ht="15.75">
      <c r="B85" s="466"/>
      <c r="C85" s="593" t="s">
        <v>563</v>
      </c>
      <c r="D85" s="593"/>
      <c r="E85" s="462"/>
      <c r="F85" s="593" t="s">
        <v>533</v>
      </c>
      <c r="G85" s="593"/>
      <c r="H85" s="462"/>
      <c r="I85" s="592" t="s">
        <v>557</v>
      </c>
      <c r="J85" s="592"/>
      <c r="K85" s="462"/>
      <c r="L85" s="592" t="s">
        <v>558</v>
      </c>
      <c r="M85" s="592"/>
      <c r="N85" s="459"/>
      <c r="W85" s="403" t="s">
        <v>532</v>
      </c>
    </row>
    <row r="86" spans="2:23" ht="15.75">
      <c r="B86" s="466"/>
      <c r="C86" s="396" t="s">
        <v>567</v>
      </c>
      <c r="D86" s="399" t="s">
        <v>1</v>
      </c>
      <c r="E86" s="462"/>
      <c r="F86" s="398" t="s">
        <v>536</v>
      </c>
      <c r="G86" s="400" t="s">
        <v>1</v>
      </c>
      <c r="H86" s="462"/>
      <c r="I86" s="398" t="s">
        <v>561</v>
      </c>
      <c r="J86" s="401" t="s">
        <v>1</v>
      </c>
      <c r="K86" s="462"/>
      <c r="L86" s="398" t="s">
        <v>562</v>
      </c>
      <c r="M86" s="397" t="s">
        <v>1</v>
      </c>
      <c r="N86" s="459"/>
      <c r="W86" s="403" t="s">
        <v>542</v>
      </c>
    </row>
    <row r="87" spans="2:23" ht="15.75">
      <c r="B87" s="466"/>
      <c r="C87" s="396" t="s">
        <v>571</v>
      </c>
      <c r="D87" s="399" t="s">
        <v>1</v>
      </c>
      <c r="E87" s="462"/>
      <c r="F87" s="398" t="s">
        <v>540</v>
      </c>
      <c r="G87" s="400" t="s">
        <v>1</v>
      </c>
      <c r="H87" s="462"/>
      <c r="I87" s="398" t="s">
        <v>565</v>
      </c>
      <c r="J87" s="401" t="s">
        <v>128</v>
      </c>
      <c r="K87" s="462"/>
      <c r="L87" s="398" t="s">
        <v>566</v>
      </c>
      <c r="M87" s="397" t="s">
        <v>1399</v>
      </c>
      <c r="N87" s="459"/>
      <c r="W87" s="403" t="s">
        <v>558</v>
      </c>
    </row>
    <row r="88" spans="2:23" ht="15.75">
      <c r="B88" s="466"/>
      <c r="C88" s="396" t="s">
        <v>575</v>
      </c>
      <c r="D88" s="399" t="s">
        <v>125</v>
      </c>
      <c r="E88" s="462"/>
      <c r="F88" s="398" t="s">
        <v>544</v>
      </c>
      <c r="G88" s="400" t="s">
        <v>128</v>
      </c>
      <c r="H88" s="462"/>
      <c r="I88" s="592" t="s">
        <v>569</v>
      </c>
      <c r="J88" s="592"/>
      <c r="K88" s="462"/>
      <c r="L88" s="593" t="s">
        <v>1039</v>
      </c>
      <c r="M88" s="593"/>
      <c r="N88" s="459"/>
      <c r="W88" s="403" t="s">
        <v>1039</v>
      </c>
    </row>
    <row r="89" spans="2:23" ht="15.75">
      <c r="B89" s="466"/>
      <c r="C89" s="396" t="s">
        <v>579</v>
      </c>
      <c r="D89" s="399" t="s">
        <v>115</v>
      </c>
      <c r="E89" s="462"/>
      <c r="F89" s="593" t="s">
        <v>548</v>
      </c>
      <c r="G89" s="593"/>
      <c r="H89" s="462"/>
      <c r="I89" s="398" t="s">
        <v>573</v>
      </c>
      <c r="J89" s="401" t="s">
        <v>1</v>
      </c>
      <c r="K89" s="462"/>
      <c r="L89" s="398" t="s">
        <v>1067</v>
      </c>
      <c r="M89" s="400" t="s">
        <v>1415</v>
      </c>
      <c r="N89" s="459"/>
      <c r="W89" s="403" t="s">
        <v>570</v>
      </c>
    </row>
    <row r="90" spans="2:23" ht="15.75">
      <c r="B90" s="466"/>
      <c r="C90" s="396" t="s">
        <v>583</v>
      </c>
      <c r="D90" s="399" t="s">
        <v>126</v>
      </c>
      <c r="E90" s="462"/>
      <c r="F90" s="398" t="s">
        <v>552</v>
      </c>
      <c r="G90" s="400" t="s">
        <v>125</v>
      </c>
      <c r="H90" s="462"/>
      <c r="I90" s="398" t="s">
        <v>577</v>
      </c>
      <c r="J90" s="401" t="s">
        <v>128</v>
      </c>
      <c r="K90" s="462"/>
      <c r="L90" s="592" t="s">
        <v>570</v>
      </c>
      <c r="M90" s="592"/>
      <c r="N90" s="459"/>
      <c r="W90" s="403" t="s">
        <v>586</v>
      </c>
    </row>
    <row r="91" spans="2:23" ht="15.75" customHeight="1">
      <c r="B91" s="466"/>
      <c r="C91" s="396" t="s">
        <v>1023</v>
      </c>
      <c r="D91" s="399" t="s">
        <v>1556</v>
      </c>
      <c r="E91" s="462"/>
      <c r="F91" s="398" t="s">
        <v>1416</v>
      </c>
      <c r="G91" s="400" t="s">
        <v>121</v>
      </c>
      <c r="H91" s="462"/>
      <c r="I91" s="592" t="s">
        <v>581</v>
      </c>
      <c r="J91" s="592"/>
      <c r="K91" s="462"/>
      <c r="L91" s="398" t="s">
        <v>574</v>
      </c>
      <c r="M91" s="397" t="s">
        <v>1</v>
      </c>
      <c r="N91" s="459"/>
      <c r="W91" s="403" t="s">
        <v>601</v>
      </c>
    </row>
    <row r="92" spans="2:23" ht="15.75">
      <c r="B92" s="466"/>
      <c r="C92" s="396" t="s">
        <v>587</v>
      </c>
      <c r="D92" s="399" t="s">
        <v>126</v>
      </c>
      <c r="E92" s="462"/>
      <c r="F92" s="593" t="s">
        <v>556</v>
      </c>
      <c r="G92" s="593"/>
      <c r="H92" s="462"/>
      <c r="I92" s="398" t="s">
        <v>585</v>
      </c>
      <c r="J92" s="401" t="s">
        <v>1</v>
      </c>
      <c r="K92" s="462"/>
      <c r="L92" s="398" t="s">
        <v>578</v>
      </c>
      <c r="M92" s="397" t="s">
        <v>1</v>
      </c>
      <c r="N92" s="459"/>
      <c r="W92" s="403" t="s">
        <v>614</v>
      </c>
    </row>
    <row r="93" spans="2:23" ht="15.75" customHeight="1">
      <c r="B93" s="466"/>
      <c r="C93" s="396" t="s">
        <v>1557</v>
      </c>
      <c r="D93" s="399" t="s">
        <v>111</v>
      </c>
      <c r="E93" s="462"/>
      <c r="F93" s="398" t="s">
        <v>560</v>
      </c>
      <c r="G93" s="400" t="s">
        <v>1</v>
      </c>
      <c r="H93" s="462"/>
      <c r="I93" s="398" t="s">
        <v>589</v>
      </c>
      <c r="J93" s="401" t="s">
        <v>1417</v>
      </c>
      <c r="K93" s="462"/>
      <c r="L93" s="398" t="s">
        <v>582</v>
      </c>
      <c r="M93" s="397" t="s">
        <v>125</v>
      </c>
      <c r="N93" s="459"/>
      <c r="W93" s="403" t="s">
        <v>626</v>
      </c>
    </row>
    <row r="94" spans="2:23" ht="15.75">
      <c r="B94" s="466"/>
      <c r="C94" s="396" t="s">
        <v>1558</v>
      </c>
      <c r="D94" s="399" t="s">
        <v>121</v>
      </c>
      <c r="E94" s="462"/>
      <c r="F94" s="398" t="s">
        <v>564</v>
      </c>
      <c r="G94" s="400" t="s">
        <v>1</v>
      </c>
      <c r="H94" s="462"/>
      <c r="I94" s="398" t="s">
        <v>592</v>
      </c>
      <c r="J94" s="401" t="s">
        <v>128</v>
      </c>
      <c r="K94" s="462"/>
      <c r="L94" s="592" t="s">
        <v>586</v>
      </c>
      <c r="M94" s="592"/>
      <c r="N94" s="459"/>
      <c r="W94" s="403" t="s">
        <v>641</v>
      </c>
    </row>
    <row r="95" spans="2:23" ht="15.75">
      <c r="B95" s="466"/>
      <c r="C95" s="396" t="s">
        <v>1559</v>
      </c>
      <c r="D95" s="399" t="s">
        <v>1560</v>
      </c>
      <c r="E95" s="462"/>
      <c r="F95" s="398" t="s">
        <v>568</v>
      </c>
      <c r="G95" s="400" t="s">
        <v>105</v>
      </c>
      <c r="H95" s="462"/>
      <c r="I95" s="592" t="s">
        <v>1036</v>
      </c>
      <c r="J95" s="592"/>
      <c r="K95" s="462"/>
      <c r="L95" s="398" t="s">
        <v>590</v>
      </c>
      <c r="M95" s="397" t="s">
        <v>1</v>
      </c>
      <c r="N95" s="459"/>
      <c r="W95" s="403" t="s">
        <v>659</v>
      </c>
    </row>
    <row r="96" spans="2:23" ht="15.75">
      <c r="B96" s="466"/>
      <c r="C96" s="398" t="s">
        <v>1561</v>
      </c>
      <c r="D96" s="399" t="s">
        <v>1008</v>
      </c>
      <c r="E96" s="462"/>
      <c r="F96" s="398" t="s">
        <v>576</v>
      </c>
      <c r="G96" s="400" t="s">
        <v>1</v>
      </c>
      <c r="H96" s="462"/>
      <c r="I96" s="398" t="s">
        <v>1050</v>
      </c>
      <c r="J96" s="401" t="s">
        <v>1418</v>
      </c>
      <c r="K96" s="462"/>
      <c r="L96" s="398" t="s">
        <v>593</v>
      </c>
      <c r="M96" s="397" t="s">
        <v>1</v>
      </c>
      <c r="N96" s="459"/>
      <c r="W96" s="403" t="s">
        <v>680</v>
      </c>
    </row>
    <row r="97" spans="2:14" ht="15.75">
      <c r="B97" s="466"/>
      <c r="C97" s="398" t="s">
        <v>693</v>
      </c>
      <c r="D97" s="399" t="s">
        <v>111</v>
      </c>
      <c r="E97" s="462"/>
      <c r="F97" s="398" t="s">
        <v>580</v>
      </c>
      <c r="G97" s="400" t="s">
        <v>1</v>
      </c>
      <c r="H97" s="462"/>
      <c r="I97" s="398" t="s">
        <v>1052</v>
      </c>
      <c r="J97" s="401" t="s">
        <v>1374</v>
      </c>
      <c r="K97" s="462"/>
      <c r="L97" s="398" t="s">
        <v>597</v>
      </c>
      <c r="M97" s="397" t="s">
        <v>128</v>
      </c>
      <c r="N97" s="459"/>
    </row>
    <row r="98" spans="2:14" ht="15.75">
      <c r="B98" s="466"/>
      <c r="C98" s="398" t="s">
        <v>692</v>
      </c>
      <c r="D98" s="399" t="s">
        <v>1395</v>
      </c>
      <c r="E98" s="462"/>
      <c r="F98" s="593" t="s">
        <v>584</v>
      </c>
      <c r="G98" s="593"/>
      <c r="H98" s="462"/>
      <c r="I98" s="398" t="s">
        <v>1057</v>
      </c>
      <c r="J98" s="401" t="s">
        <v>1387</v>
      </c>
      <c r="K98" s="462"/>
      <c r="L98" s="592" t="s">
        <v>601</v>
      </c>
      <c r="M98" s="592"/>
      <c r="N98" s="459"/>
    </row>
    <row r="99" spans="2:14" ht="15.75">
      <c r="B99" s="466"/>
      <c r="C99" s="593" t="s">
        <v>591</v>
      </c>
      <c r="D99" s="593"/>
      <c r="E99" s="462"/>
      <c r="F99" s="398" t="s">
        <v>588</v>
      </c>
      <c r="G99" s="400" t="s">
        <v>1</v>
      </c>
      <c r="H99" s="462"/>
      <c r="I99" s="398" t="s">
        <v>1081</v>
      </c>
      <c r="J99" s="401" t="s">
        <v>1375</v>
      </c>
      <c r="K99" s="462"/>
      <c r="L99" s="398" t="s">
        <v>1579</v>
      </c>
      <c r="M99" s="397" t="s">
        <v>126</v>
      </c>
      <c r="N99" s="459"/>
    </row>
    <row r="100" spans="2:14" ht="15.75">
      <c r="B100" s="466"/>
      <c r="C100" s="396" t="s">
        <v>594</v>
      </c>
      <c r="D100" s="397" t="s">
        <v>1</v>
      </c>
      <c r="E100" s="462"/>
      <c r="F100" s="593" t="s">
        <v>1820</v>
      </c>
      <c r="G100" s="593"/>
      <c r="H100" s="462"/>
      <c r="I100" s="592" t="s">
        <v>1021</v>
      </c>
      <c r="J100" s="592"/>
      <c r="K100" s="462"/>
      <c r="L100" s="398" t="s">
        <v>605</v>
      </c>
      <c r="M100" s="397" t="s">
        <v>1</v>
      </c>
      <c r="N100" s="459"/>
    </row>
    <row r="101" spans="2:14" ht="15.75">
      <c r="B101" s="466"/>
      <c r="C101" s="396" t="s">
        <v>598</v>
      </c>
      <c r="D101" s="397" t="s">
        <v>1</v>
      </c>
      <c r="E101" s="462"/>
      <c r="F101" s="398" t="s">
        <v>595</v>
      </c>
      <c r="G101" s="400" t="s">
        <v>109</v>
      </c>
      <c r="H101" s="462"/>
      <c r="I101" s="398" t="s">
        <v>1022</v>
      </c>
      <c r="J101" s="401" t="s">
        <v>438</v>
      </c>
      <c r="K101" s="462"/>
      <c r="L101" s="398" t="s">
        <v>608</v>
      </c>
      <c r="M101" s="397" t="s">
        <v>1</v>
      </c>
      <c r="N101" s="459"/>
    </row>
    <row r="102" spans="2:14" ht="15.75">
      <c r="B102" s="466"/>
      <c r="C102" s="396" t="s">
        <v>602</v>
      </c>
      <c r="D102" s="397" t="s">
        <v>1</v>
      </c>
      <c r="E102" s="462"/>
      <c r="F102" s="398" t="s">
        <v>1826</v>
      </c>
      <c r="G102" s="400" t="s">
        <v>109</v>
      </c>
      <c r="H102" s="462"/>
      <c r="I102" s="398" t="s">
        <v>1024</v>
      </c>
      <c r="J102" s="401" t="s">
        <v>438</v>
      </c>
      <c r="K102" s="462"/>
      <c r="L102" s="398" t="s">
        <v>612</v>
      </c>
      <c r="M102" s="397" t="s">
        <v>128</v>
      </c>
      <c r="N102" s="459"/>
    </row>
    <row r="103" spans="2:14" ht="15.75">
      <c r="B103" s="466"/>
      <c r="C103" s="396" t="s">
        <v>606</v>
      </c>
      <c r="D103" s="397" t="s">
        <v>1</v>
      </c>
      <c r="E103" s="462"/>
      <c r="F103" s="398" t="s">
        <v>1827</v>
      </c>
      <c r="G103" s="400" t="s">
        <v>1828</v>
      </c>
      <c r="H103" s="462"/>
      <c r="I103" s="398" t="s">
        <v>651</v>
      </c>
      <c r="J103" s="401" t="s">
        <v>125</v>
      </c>
      <c r="K103" s="462"/>
      <c r="L103" s="592" t="s">
        <v>614</v>
      </c>
      <c r="M103" s="592"/>
      <c r="N103" s="459"/>
    </row>
    <row r="104" spans="2:14" ht="15.75">
      <c r="B104" s="466"/>
      <c r="C104" s="396" t="s">
        <v>613</v>
      </c>
      <c r="D104" s="397" t="s">
        <v>125</v>
      </c>
      <c r="E104" s="462"/>
      <c r="F104" s="398" t="s">
        <v>1829</v>
      </c>
      <c r="G104" s="400" t="s">
        <v>1828</v>
      </c>
      <c r="H104" s="462"/>
      <c r="I104" s="592" t="s">
        <v>596</v>
      </c>
      <c r="J104" s="592"/>
      <c r="K104" s="462"/>
      <c r="L104" s="398" t="s">
        <v>618</v>
      </c>
      <c r="M104" s="397" t="s">
        <v>1</v>
      </c>
      <c r="N104" s="459"/>
    </row>
    <row r="105" spans="2:14" ht="15.75">
      <c r="B105" s="466"/>
      <c r="C105" s="396" t="s">
        <v>1419</v>
      </c>
      <c r="D105" s="397" t="s">
        <v>105</v>
      </c>
      <c r="E105" s="462"/>
      <c r="F105" s="398" t="s">
        <v>1830</v>
      </c>
      <c r="G105" s="400" t="s">
        <v>1828</v>
      </c>
      <c r="H105" s="462"/>
      <c r="I105" s="398" t="s">
        <v>600</v>
      </c>
      <c r="J105" s="401" t="s">
        <v>1</v>
      </c>
      <c r="K105" s="462"/>
      <c r="L105" s="398" t="s">
        <v>622</v>
      </c>
      <c r="M105" s="397" t="s">
        <v>1</v>
      </c>
      <c r="N105" s="459"/>
    </row>
    <row r="106" spans="2:14" ht="15.75">
      <c r="B106" s="466"/>
      <c r="C106" s="396" t="s">
        <v>1026</v>
      </c>
      <c r="D106" s="397" t="s">
        <v>1410</v>
      </c>
      <c r="E106" s="462"/>
      <c r="F106" s="593" t="s">
        <v>1032</v>
      </c>
      <c r="G106" s="593"/>
      <c r="H106" s="462"/>
      <c r="I106" s="414" t="s">
        <v>604</v>
      </c>
      <c r="J106" s="401" t="s">
        <v>128</v>
      </c>
      <c r="K106" s="462"/>
      <c r="L106" s="592" t="s">
        <v>626</v>
      </c>
      <c r="M106" s="592"/>
      <c r="N106" s="459"/>
    </row>
    <row r="107" spans="2:14" ht="15.75">
      <c r="B107" s="467"/>
      <c r="C107" s="396" t="s">
        <v>609</v>
      </c>
      <c r="D107" s="397" t="s">
        <v>128</v>
      </c>
      <c r="E107" s="462"/>
      <c r="F107" s="398" t="s">
        <v>643</v>
      </c>
      <c r="G107" s="400" t="s">
        <v>1408</v>
      </c>
      <c r="H107" s="462"/>
      <c r="I107" s="398" t="s">
        <v>531</v>
      </c>
      <c r="J107" s="401" t="s">
        <v>130</v>
      </c>
      <c r="K107" s="462"/>
      <c r="L107" s="398" t="s">
        <v>630</v>
      </c>
      <c r="M107" s="397" t="s">
        <v>1</v>
      </c>
      <c r="N107" s="459"/>
    </row>
    <row r="108" spans="2:14" ht="15.75">
      <c r="B108" s="466"/>
      <c r="C108" s="396" t="s">
        <v>1420</v>
      </c>
      <c r="D108" s="397" t="s">
        <v>121</v>
      </c>
      <c r="E108" s="462"/>
      <c r="F108" s="398" t="s">
        <v>1071</v>
      </c>
      <c r="G108" s="400" t="s">
        <v>1407</v>
      </c>
      <c r="H108" s="462"/>
      <c r="I108" s="398" t="s">
        <v>579</v>
      </c>
      <c r="J108" s="401" t="s">
        <v>126</v>
      </c>
      <c r="K108" s="462"/>
      <c r="L108" s="398" t="s">
        <v>689</v>
      </c>
      <c r="M108" s="397" t="s">
        <v>126</v>
      </c>
      <c r="N108" s="459"/>
    </row>
    <row r="109" spans="2:14" ht="15.75">
      <c r="B109" s="466"/>
      <c r="C109" s="396" t="s">
        <v>615</v>
      </c>
      <c r="D109" s="397" t="s">
        <v>125</v>
      </c>
      <c r="E109" s="462"/>
      <c r="F109" s="593" t="s">
        <v>599</v>
      </c>
      <c r="G109" s="593"/>
      <c r="H109" s="463"/>
      <c r="I109" s="409" t="s">
        <v>693</v>
      </c>
      <c r="J109" s="399" t="s">
        <v>111</v>
      </c>
      <c r="K109" s="462"/>
      <c r="L109" s="398" t="s">
        <v>426</v>
      </c>
      <c r="M109" s="397" t="s">
        <v>121</v>
      </c>
      <c r="N109" s="459"/>
    </row>
    <row r="110" spans="2:14" ht="15.75">
      <c r="B110" s="466"/>
      <c r="C110" s="414" t="s">
        <v>693</v>
      </c>
      <c r="D110" s="397" t="s">
        <v>111</v>
      </c>
      <c r="E110" s="462"/>
      <c r="F110" s="414" t="s">
        <v>603</v>
      </c>
      <c r="G110" s="401" t="s">
        <v>1</v>
      </c>
      <c r="H110" s="462"/>
      <c r="I110" s="592" t="s">
        <v>611</v>
      </c>
      <c r="J110" s="592"/>
      <c r="K110" s="462"/>
      <c r="L110" s="398" t="s">
        <v>634</v>
      </c>
      <c r="M110" s="397" t="s">
        <v>1399</v>
      </c>
      <c r="N110" s="459"/>
    </row>
    <row r="111" spans="2:14" ht="15.75">
      <c r="B111" s="466"/>
      <c r="C111" s="593" t="s">
        <v>619</v>
      </c>
      <c r="D111" s="593"/>
      <c r="E111" s="462"/>
      <c r="F111" s="398" t="s">
        <v>607</v>
      </c>
      <c r="G111" s="400" t="s">
        <v>1</v>
      </c>
      <c r="H111" s="462"/>
      <c r="I111" s="398" t="s">
        <v>1025</v>
      </c>
      <c r="J111" s="401" t="s">
        <v>1</v>
      </c>
      <c r="K111" s="462"/>
      <c r="L111" s="398" t="s">
        <v>1543</v>
      </c>
      <c r="M111" s="397" t="s">
        <v>127</v>
      </c>
      <c r="N111" s="459"/>
    </row>
    <row r="112" spans="2:14" ht="15.75">
      <c r="B112" s="466"/>
      <c r="C112" s="398" t="s">
        <v>623</v>
      </c>
      <c r="D112" s="397" t="s">
        <v>1</v>
      </c>
      <c r="E112" s="462"/>
      <c r="F112" s="398" t="s">
        <v>610</v>
      </c>
      <c r="G112" s="400" t="s">
        <v>1</v>
      </c>
      <c r="H112" s="462"/>
      <c r="I112" s="398" t="s">
        <v>617</v>
      </c>
      <c r="J112" s="401" t="s">
        <v>1417</v>
      </c>
      <c r="K112" s="462"/>
      <c r="L112" s="398" t="s">
        <v>1544</v>
      </c>
      <c r="M112" s="397" t="s">
        <v>127</v>
      </c>
      <c r="N112" s="459"/>
    </row>
    <row r="113" spans="2:14" ht="15.75">
      <c r="B113" s="466"/>
      <c r="C113" s="398" t="s">
        <v>627</v>
      </c>
      <c r="D113" s="397" t="s">
        <v>1</v>
      </c>
      <c r="E113" s="462"/>
      <c r="F113" s="398" t="s">
        <v>592</v>
      </c>
      <c r="G113" s="400" t="s">
        <v>1</v>
      </c>
      <c r="H113" s="462"/>
      <c r="I113" s="398" t="s">
        <v>621</v>
      </c>
      <c r="J113" s="401" t="s">
        <v>1</v>
      </c>
      <c r="K113" s="462"/>
      <c r="L113" s="398" t="s">
        <v>693</v>
      </c>
      <c r="M113" s="397" t="s">
        <v>111</v>
      </c>
      <c r="N113" s="459"/>
    </row>
    <row r="114" spans="2:14" ht="15.75">
      <c r="B114" s="466"/>
      <c r="C114" s="398" t="s">
        <v>631</v>
      </c>
      <c r="D114" s="397" t="s">
        <v>128</v>
      </c>
      <c r="E114" s="462"/>
      <c r="F114" s="398" t="s">
        <v>616</v>
      </c>
      <c r="G114" s="400" t="s">
        <v>128</v>
      </c>
      <c r="H114" s="462"/>
      <c r="I114" s="398" t="s">
        <v>625</v>
      </c>
      <c r="J114" s="401" t="s">
        <v>1</v>
      </c>
      <c r="K114" s="462"/>
      <c r="L114" s="398" t="s">
        <v>692</v>
      </c>
      <c r="M114" s="397" t="s">
        <v>113</v>
      </c>
      <c r="N114" s="459"/>
    </row>
    <row r="115" spans="2:14" ht="15.75">
      <c r="B115" s="466"/>
      <c r="C115" s="398" t="s">
        <v>635</v>
      </c>
      <c r="D115" s="397" t="s">
        <v>125</v>
      </c>
      <c r="E115" s="463"/>
      <c r="F115" s="398" t="s">
        <v>620</v>
      </c>
      <c r="G115" s="400" t="s">
        <v>121</v>
      </c>
      <c r="H115" s="462"/>
      <c r="I115" s="398" t="s">
        <v>629</v>
      </c>
      <c r="J115" s="401" t="s">
        <v>130</v>
      </c>
      <c r="K115" s="463"/>
      <c r="L115" s="592" t="s">
        <v>641</v>
      </c>
      <c r="M115" s="592"/>
      <c r="N115" s="459"/>
    </row>
    <row r="116" spans="2:14" ht="15.75">
      <c r="B116" s="466"/>
      <c r="C116" s="408" t="s">
        <v>638</v>
      </c>
      <c r="D116" s="397" t="s">
        <v>125</v>
      </c>
      <c r="E116" s="463"/>
      <c r="F116" s="398" t="s">
        <v>624</v>
      </c>
      <c r="G116" s="400" t="s">
        <v>125</v>
      </c>
      <c r="H116" s="463"/>
      <c r="I116" s="398" t="s">
        <v>633</v>
      </c>
      <c r="J116" s="401" t="s">
        <v>125</v>
      </c>
      <c r="K116" s="463"/>
      <c r="L116" s="398" t="s">
        <v>644</v>
      </c>
      <c r="M116" s="397" t="s">
        <v>1</v>
      </c>
      <c r="N116" s="459"/>
    </row>
    <row r="117" spans="2:14" ht="15.75">
      <c r="B117" s="466"/>
      <c r="C117" s="593" t="s">
        <v>642</v>
      </c>
      <c r="D117" s="593"/>
      <c r="E117" s="463"/>
      <c r="F117" s="593" t="s">
        <v>628</v>
      </c>
      <c r="G117" s="593"/>
      <c r="H117" s="463"/>
      <c r="I117" s="398" t="s">
        <v>637</v>
      </c>
      <c r="J117" s="401" t="s">
        <v>119</v>
      </c>
      <c r="K117" s="463"/>
      <c r="L117" s="398" t="s">
        <v>648</v>
      </c>
      <c r="M117" s="397" t="s">
        <v>1</v>
      </c>
      <c r="N117" s="459"/>
    </row>
    <row r="118" spans="2:14" ht="15.75" customHeight="1">
      <c r="B118" s="466"/>
      <c r="C118" s="398" t="s">
        <v>645</v>
      </c>
      <c r="D118" s="399" t="s">
        <v>1</v>
      </c>
      <c r="E118" s="463"/>
      <c r="F118" s="398" t="s">
        <v>632</v>
      </c>
      <c r="G118" s="400" t="s">
        <v>1</v>
      </c>
      <c r="H118" s="463"/>
      <c r="I118" s="592" t="s">
        <v>640</v>
      </c>
      <c r="J118" s="592"/>
      <c r="K118" s="463"/>
      <c r="L118" s="398" t="s">
        <v>651</v>
      </c>
      <c r="M118" s="397" t="s">
        <v>1</v>
      </c>
      <c r="N118" s="459"/>
    </row>
    <row r="119" spans="2:14" ht="15.75" customHeight="1">
      <c r="B119" s="466"/>
      <c r="C119" s="398" t="s">
        <v>649</v>
      </c>
      <c r="D119" s="399" t="s">
        <v>125</v>
      </c>
      <c r="E119" s="463"/>
      <c r="F119" s="398" t="s">
        <v>636</v>
      </c>
      <c r="G119" s="400" t="s">
        <v>1</v>
      </c>
      <c r="H119" s="463"/>
      <c r="I119" s="398" t="s">
        <v>643</v>
      </c>
      <c r="J119" s="401" t="s">
        <v>128</v>
      </c>
      <c r="K119" s="463"/>
      <c r="L119" s="398" t="s">
        <v>655</v>
      </c>
      <c r="M119" s="397" t="s">
        <v>128</v>
      </c>
      <c r="N119" s="459"/>
    </row>
    <row r="120" spans="2:14" ht="15.75" customHeight="1">
      <c r="B120" s="466"/>
      <c r="C120" s="593" t="s">
        <v>1864</v>
      </c>
      <c r="D120" s="593"/>
      <c r="E120" s="463"/>
      <c r="F120" s="398" t="s">
        <v>639</v>
      </c>
      <c r="G120" s="400" t="s">
        <v>1</v>
      </c>
      <c r="H120" s="463"/>
      <c r="I120" s="592" t="s">
        <v>647</v>
      </c>
      <c r="J120" s="592"/>
      <c r="K120" s="463"/>
      <c r="L120" s="593" t="s">
        <v>659</v>
      </c>
      <c r="M120" s="593"/>
      <c r="N120" s="459"/>
    </row>
    <row r="121" spans="2:14" ht="15.75">
      <c r="B121" s="466"/>
      <c r="C121" s="414" t="s">
        <v>1865</v>
      </c>
      <c r="D121" s="399" t="s">
        <v>438</v>
      </c>
      <c r="E121" s="463"/>
      <c r="F121" s="398" t="s">
        <v>623</v>
      </c>
      <c r="G121" s="400" t="s">
        <v>1</v>
      </c>
      <c r="H121" s="463"/>
      <c r="I121" s="398" t="s">
        <v>580</v>
      </c>
      <c r="J121" s="401" t="s">
        <v>1</v>
      </c>
      <c r="K121" s="463"/>
      <c r="L121" s="398" t="s">
        <v>663</v>
      </c>
      <c r="M121" s="397" t="s">
        <v>1</v>
      </c>
      <c r="N121" s="459"/>
    </row>
    <row r="122" spans="2:14" ht="15.75">
      <c r="B122" s="466"/>
      <c r="C122" s="593" t="s">
        <v>652</v>
      </c>
      <c r="D122" s="593"/>
      <c r="E122" s="463"/>
      <c r="F122" s="398" t="s">
        <v>646</v>
      </c>
      <c r="G122" s="400" t="s">
        <v>128</v>
      </c>
      <c r="H122" s="463"/>
      <c r="I122" s="398" t="s">
        <v>654</v>
      </c>
      <c r="J122" s="401" t="s">
        <v>128</v>
      </c>
      <c r="K122" s="463"/>
      <c r="L122" s="398" t="s">
        <v>655</v>
      </c>
      <c r="M122" s="397" t="s">
        <v>1</v>
      </c>
      <c r="N122" s="459"/>
    </row>
    <row r="123" spans="2:14" ht="15.75">
      <c r="B123" s="466"/>
      <c r="C123" s="398" t="s">
        <v>656</v>
      </c>
      <c r="D123" s="399" t="s">
        <v>1</v>
      </c>
      <c r="E123" s="463"/>
      <c r="F123" s="398" t="s">
        <v>650</v>
      </c>
      <c r="G123" s="400" t="s">
        <v>1383</v>
      </c>
      <c r="H123" s="463"/>
      <c r="I123" s="398" t="s">
        <v>658</v>
      </c>
      <c r="J123" s="401" t="s">
        <v>125</v>
      </c>
      <c r="K123" s="463"/>
      <c r="L123" s="398" t="s">
        <v>668</v>
      </c>
      <c r="M123" s="397" t="s">
        <v>1</v>
      </c>
      <c r="N123" s="459"/>
    </row>
    <row r="124" spans="2:14" ht="15.75">
      <c r="B124" s="466"/>
      <c r="C124" s="398" t="s">
        <v>660</v>
      </c>
      <c r="D124" s="399" t="s">
        <v>1</v>
      </c>
      <c r="E124" s="463"/>
      <c r="F124" s="398" t="s">
        <v>653</v>
      </c>
      <c r="G124" s="400" t="s">
        <v>125</v>
      </c>
      <c r="H124" s="463"/>
      <c r="I124" s="409" t="s">
        <v>703</v>
      </c>
      <c r="J124" s="399" t="s">
        <v>111</v>
      </c>
      <c r="K124" s="463"/>
      <c r="L124" s="398" t="s">
        <v>672</v>
      </c>
      <c r="M124" s="397" t="s">
        <v>128</v>
      </c>
      <c r="N124" s="459"/>
    </row>
    <row r="125" spans="2:14" ht="15.75">
      <c r="B125" s="466"/>
      <c r="C125" s="398" t="s">
        <v>664</v>
      </c>
      <c r="D125" s="399" t="s">
        <v>1</v>
      </c>
      <c r="E125" s="463"/>
      <c r="F125" s="398" t="s">
        <v>1545</v>
      </c>
      <c r="G125" s="400" t="s">
        <v>127</v>
      </c>
      <c r="H125" s="463"/>
      <c r="I125" s="413" t="s">
        <v>262</v>
      </c>
      <c r="J125" s="401"/>
      <c r="K125" s="463"/>
      <c r="L125" s="398" t="s">
        <v>676</v>
      </c>
      <c r="M125" s="397" t="s">
        <v>128</v>
      </c>
      <c r="N125" s="459"/>
    </row>
    <row r="126" spans="2:14" ht="15.75">
      <c r="B126" s="466"/>
      <c r="C126" s="593" t="s">
        <v>666</v>
      </c>
      <c r="D126" s="593"/>
      <c r="E126" s="463"/>
      <c r="F126" s="413" t="s">
        <v>262</v>
      </c>
      <c r="G126" s="400"/>
      <c r="H126" s="463"/>
      <c r="I126" s="413" t="s">
        <v>262</v>
      </c>
      <c r="J126" s="401"/>
      <c r="K126" s="463"/>
      <c r="L126" s="593" t="s">
        <v>680</v>
      </c>
      <c r="M126" s="593"/>
      <c r="N126" s="459"/>
    </row>
    <row r="127" spans="2:14" ht="15.75">
      <c r="B127" s="466"/>
      <c r="C127" s="398" t="s">
        <v>669</v>
      </c>
      <c r="D127" s="399" t="s">
        <v>1</v>
      </c>
      <c r="E127" s="463"/>
      <c r="F127" s="413" t="s">
        <v>262</v>
      </c>
      <c r="G127" s="400"/>
      <c r="H127" s="463"/>
      <c r="I127" s="413" t="s">
        <v>262</v>
      </c>
      <c r="J127" s="401"/>
      <c r="K127" s="463"/>
      <c r="L127" s="398" t="s">
        <v>683</v>
      </c>
      <c r="M127" s="397" t="s">
        <v>1</v>
      </c>
      <c r="N127" s="459"/>
    </row>
    <row r="128" spans="2:14" ht="15.75">
      <c r="B128" s="466"/>
      <c r="C128" s="398" t="s">
        <v>673</v>
      </c>
      <c r="D128" s="399" t="s">
        <v>128</v>
      </c>
      <c r="E128" s="463"/>
      <c r="F128" s="413" t="s">
        <v>262</v>
      </c>
      <c r="G128" s="400"/>
      <c r="H128" s="463"/>
      <c r="I128" s="413" t="s">
        <v>262</v>
      </c>
      <c r="J128" s="401"/>
      <c r="K128" s="463"/>
      <c r="L128" s="398" t="s">
        <v>686</v>
      </c>
      <c r="M128" s="397" t="s">
        <v>128</v>
      </c>
      <c r="N128" s="459"/>
    </row>
    <row r="129" spans="2:14" ht="15.75">
      <c r="B129" s="466"/>
      <c r="C129" s="413" t="s">
        <v>262</v>
      </c>
      <c r="D129" s="399"/>
      <c r="E129" s="463"/>
      <c r="F129" s="413" t="s">
        <v>262</v>
      </c>
      <c r="G129" s="400"/>
      <c r="H129" s="463"/>
      <c r="I129" s="413" t="s">
        <v>262</v>
      </c>
      <c r="J129" s="401"/>
      <c r="K129" s="463"/>
      <c r="L129" s="398" t="s">
        <v>689</v>
      </c>
      <c r="M129" s="397" t="s">
        <v>128</v>
      </c>
      <c r="N129" s="459"/>
    </row>
    <row r="130" spans="2:14" ht="15.75">
      <c r="B130" s="466"/>
      <c r="C130" s="413" t="s">
        <v>262</v>
      </c>
      <c r="D130" s="399"/>
      <c r="E130" s="463"/>
      <c r="F130" s="413" t="s">
        <v>262</v>
      </c>
      <c r="G130" s="400"/>
      <c r="H130" s="463"/>
      <c r="I130" s="413" t="s">
        <v>262</v>
      </c>
      <c r="J130" s="401"/>
      <c r="K130" s="463"/>
      <c r="L130" s="413" t="s">
        <v>262</v>
      </c>
      <c r="M130" s="397"/>
      <c r="N130" s="459"/>
    </row>
    <row r="131" spans="2:14" ht="15.75">
      <c r="B131" s="466"/>
      <c r="C131" s="413" t="s">
        <v>262</v>
      </c>
      <c r="D131" s="399"/>
      <c r="E131" s="463"/>
      <c r="F131" s="413" t="s">
        <v>262</v>
      </c>
      <c r="G131" s="400"/>
      <c r="H131" s="463"/>
      <c r="I131" s="413" t="s">
        <v>262</v>
      </c>
      <c r="J131" s="401"/>
      <c r="K131" s="463"/>
      <c r="L131" s="413" t="s">
        <v>262</v>
      </c>
      <c r="M131" s="397"/>
      <c r="N131" s="459"/>
    </row>
    <row r="132" spans="2:14" ht="18.75">
      <c r="B132" s="466"/>
      <c r="C132" s="468" t="s">
        <v>1421</v>
      </c>
      <c r="D132" s="463"/>
      <c r="E132" s="463"/>
      <c r="F132" s="463"/>
      <c r="G132" s="463"/>
      <c r="H132" s="463"/>
      <c r="I132" s="463"/>
      <c r="J132" s="463"/>
      <c r="K132" s="463"/>
      <c r="L132" s="463"/>
      <c r="M132" s="463"/>
      <c r="N132" s="459"/>
    </row>
    <row r="133" spans="2:14" ht="18.75">
      <c r="B133" s="466"/>
      <c r="C133" s="468" t="s">
        <v>1422</v>
      </c>
      <c r="D133" s="463"/>
      <c r="E133" s="463"/>
      <c r="F133" s="463"/>
      <c r="G133" s="463"/>
      <c r="H133" s="463"/>
      <c r="I133" s="463"/>
      <c r="J133" s="463"/>
      <c r="K133" s="463"/>
      <c r="L133" s="463"/>
      <c r="M133" s="463"/>
      <c r="N133" s="459"/>
    </row>
    <row r="134" spans="2:14" ht="18.75">
      <c r="B134" s="466"/>
      <c r="C134" s="468" t="s">
        <v>1551</v>
      </c>
      <c r="D134" s="463"/>
      <c r="E134" s="463"/>
      <c r="F134" s="463"/>
      <c r="G134" s="463"/>
      <c r="H134" s="463"/>
      <c r="I134" s="463"/>
      <c r="J134" s="463"/>
      <c r="K134" s="463"/>
      <c r="L134" s="463"/>
      <c r="M134" s="463"/>
      <c r="N134" s="459"/>
    </row>
    <row r="135" spans="2:14" ht="19.5" thickBot="1">
      <c r="B135" s="464"/>
      <c r="C135" s="469" t="s">
        <v>1552</v>
      </c>
      <c r="D135" s="465"/>
      <c r="E135" s="465"/>
      <c r="F135" s="465"/>
      <c r="G135" s="465"/>
      <c r="H135" s="465"/>
      <c r="I135" s="465"/>
      <c r="J135" s="465"/>
      <c r="K135" s="465"/>
      <c r="L135" s="465"/>
      <c r="M135" s="465"/>
      <c r="N135" s="460"/>
    </row>
    <row r="168" spans="16:23" ht="15.75" thickBot="1"/>
    <row r="169" spans="16:23" ht="21.75" thickBot="1">
      <c r="Q169" s="394" t="s">
        <v>1027</v>
      </c>
      <c r="R169" s="415" t="s">
        <v>1040</v>
      </c>
      <c r="S169" s="391"/>
      <c r="T169" s="391"/>
      <c r="U169" s="391"/>
      <c r="V169" s="391"/>
      <c r="W169" s="391"/>
    </row>
    <row r="170" spans="16:23" ht="15.75">
      <c r="P170" s="386" t="str">
        <f t="shared" ref="P170:P204" si="0">CONCATENATE(Q170,R170)</f>
        <v>Wybierz producentaWybierz model</v>
      </c>
      <c r="Q170" s="395" t="s">
        <v>1028</v>
      </c>
      <c r="R170" s="416" t="s">
        <v>1041</v>
      </c>
      <c r="S170" s="417"/>
      <c r="T170" s="418"/>
      <c r="U170" s="419"/>
      <c r="V170" s="420"/>
      <c r="W170" s="421" t="s">
        <v>1041</v>
      </c>
    </row>
    <row r="171" spans="16:23" ht="15.75">
      <c r="P171" s="386" t="str">
        <f t="shared" si="0"/>
        <v>ARCELORMITTAL / ARMAT)Halny</v>
      </c>
      <c r="Q171" s="402" t="s">
        <v>1831</v>
      </c>
      <c r="R171" s="422" t="s">
        <v>418</v>
      </c>
      <c r="S171" s="423" t="str">
        <f t="shared" ref="S171:S233" si="1">CONCATENATE(U171,T171,V171)</f>
        <v>P15 N</v>
      </c>
      <c r="T171" s="424" t="s">
        <v>1</v>
      </c>
      <c r="U171" s="425" t="str">
        <f t="shared" ref="U171:U229" si="2">IF(T171="normal","P14 ",(IF(T171="uniwersal","P10 ","P15 ")))</f>
        <v xml:space="preserve">P15 </v>
      </c>
      <c r="V171" s="426"/>
      <c r="W171" s="427" t="s">
        <v>645</v>
      </c>
    </row>
    <row r="172" spans="16:23" ht="15.75">
      <c r="P172" s="386" t="str">
        <f t="shared" si="0"/>
        <v>ARECO SWEDENVivaldi</v>
      </c>
      <c r="Q172" s="403" t="s">
        <v>422</v>
      </c>
      <c r="R172" s="428" t="s">
        <v>425</v>
      </c>
      <c r="S172" s="423" t="str">
        <f t="shared" si="1"/>
        <v>P15 N</v>
      </c>
      <c r="T172" s="429" t="s">
        <v>1</v>
      </c>
      <c r="U172" s="430" t="str">
        <f t="shared" si="2"/>
        <v xml:space="preserve">P15 </v>
      </c>
      <c r="V172" s="431"/>
      <c r="W172" s="427" t="s">
        <v>517</v>
      </c>
    </row>
    <row r="173" spans="16:23" ht="15.75">
      <c r="P173" s="386" t="str">
        <f t="shared" si="0"/>
        <v>ATEST-POLBiebrza</v>
      </c>
      <c r="Q173" s="403" t="s">
        <v>428</v>
      </c>
      <c r="R173" s="428" t="s">
        <v>432</v>
      </c>
      <c r="S173" s="423" t="str">
        <f t="shared" si="1"/>
        <v>P15 N</v>
      </c>
      <c r="T173" s="429" t="s">
        <v>1</v>
      </c>
      <c r="U173" s="430" t="str">
        <f t="shared" si="2"/>
        <v xml:space="preserve">P15 </v>
      </c>
      <c r="V173" s="431"/>
      <c r="W173" s="432" t="s">
        <v>423</v>
      </c>
    </row>
    <row r="174" spans="16:23" ht="15.75">
      <c r="P174" s="386" t="str">
        <f t="shared" si="0"/>
        <v>ATEST-POLNarew</v>
      </c>
      <c r="Q174" s="403" t="s">
        <v>428</v>
      </c>
      <c r="R174" s="428" t="s">
        <v>436</v>
      </c>
      <c r="S174" s="423" t="str">
        <f t="shared" si="1"/>
        <v>P15 W</v>
      </c>
      <c r="T174" s="429" t="s">
        <v>128</v>
      </c>
      <c r="U174" s="430" t="str">
        <f t="shared" si="2"/>
        <v xml:space="preserve">P15 </v>
      </c>
      <c r="V174" s="431"/>
      <c r="W174" s="432" t="s">
        <v>470</v>
      </c>
    </row>
    <row r="175" spans="16:23" ht="15.75">
      <c r="P175" s="386" t="str">
        <f t="shared" si="0"/>
        <v>AVALINEArctic</v>
      </c>
      <c r="Q175" s="403" t="s">
        <v>1569</v>
      </c>
      <c r="R175" s="428" t="s">
        <v>1571</v>
      </c>
      <c r="S175" s="423" t="str">
        <f t="shared" si="1"/>
        <v>P15 T</v>
      </c>
      <c r="T175" s="429" t="s">
        <v>126</v>
      </c>
      <c r="U175" s="430" t="str">
        <f t="shared" si="2"/>
        <v xml:space="preserve">P15 </v>
      </c>
      <c r="V175" s="431"/>
      <c r="W175" s="427" t="s">
        <v>470</v>
      </c>
    </row>
    <row r="176" spans="16:23" ht="15.75">
      <c r="P176" s="386" t="str">
        <f t="shared" si="0"/>
        <v>AVALINENel</v>
      </c>
      <c r="Q176" s="403" t="s">
        <v>1569</v>
      </c>
      <c r="R176" s="428" t="s">
        <v>1572</v>
      </c>
      <c r="S176" s="423" t="str">
        <f t="shared" si="1"/>
        <v>P15 I</v>
      </c>
      <c r="T176" s="429" t="s">
        <v>1410</v>
      </c>
      <c r="U176" s="430" t="str">
        <f t="shared" si="2"/>
        <v xml:space="preserve">P15 </v>
      </c>
      <c r="V176" s="431"/>
      <c r="W176" s="427" t="s">
        <v>675</v>
      </c>
    </row>
    <row r="177" spans="16:23" ht="15.75">
      <c r="P177" s="386" t="str">
        <f t="shared" si="0"/>
        <v>AVALINETamara</v>
      </c>
      <c r="Q177" s="403" t="s">
        <v>1569</v>
      </c>
      <c r="R177" s="428" t="s">
        <v>1573</v>
      </c>
      <c r="S177" s="423" t="str">
        <f t="shared" si="1"/>
        <v>P15 S</v>
      </c>
      <c r="T177" s="429" t="s">
        <v>125</v>
      </c>
      <c r="U177" s="430" t="str">
        <f t="shared" si="2"/>
        <v xml:space="preserve">P15 </v>
      </c>
      <c r="V177" s="431"/>
      <c r="W177" s="432" t="s">
        <v>1829</v>
      </c>
    </row>
    <row r="178" spans="16:23" ht="15.75">
      <c r="P178" s="386" t="str">
        <f t="shared" si="0"/>
        <v>AVALINETigra</v>
      </c>
      <c r="Q178" s="403" t="s">
        <v>1569</v>
      </c>
      <c r="R178" s="428" t="s">
        <v>1477</v>
      </c>
      <c r="S178" s="423" t="str">
        <f t="shared" si="1"/>
        <v>P15 U</v>
      </c>
      <c r="T178" s="429" t="s">
        <v>127</v>
      </c>
      <c r="U178" s="430" t="str">
        <f t="shared" si="2"/>
        <v xml:space="preserve">P15 </v>
      </c>
      <c r="V178" s="431"/>
      <c r="W178" s="433" t="s">
        <v>1830</v>
      </c>
    </row>
    <row r="179" spans="16:23" ht="15.75">
      <c r="P179" s="386" t="str">
        <f t="shared" si="0"/>
        <v>BALEXMETALSpektrum</v>
      </c>
      <c r="Q179" s="403" t="s">
        <v>441</v>
      </c>
      <c r="R179" s="428" t="s">
        <v>444</v>
      </c>
      <c r="S179" s="423" t="str">
        <f t="shared" si="1"/>
        <v>P15 N</v>
      </c>
      <c r="T179" s="429" t="s">
        <v>1</v>
      </c>
      <c r="U179" s="430" t="str">
        <f t="shared" si="2"/>
        <v xml:space="preserve">P15 </v>
      </c>
      <c r="V179" s="431"/>
      <c r="W179" s="427" t="s">
        <v>603</v>
      </c>
    </row>
    <row r="180" spans="16:23" ht="15.75">
      <c r="P180" s="386" t="str">
        <f t="shared" si="0"/>
        <v>BALEXMETALHoryzont</v>
      </c>
      <c r="Q180" s="403" t="s">
        <v>441</v>
      </c>
      <c r="R180" s="428" t="s">
        <v>448</v>
      </c>
      <c r="S180" s="423" t="str">
        <f t="shared" si="1"/>
        <v>P15 N</v>
      </c>
      <c r="T180" s="429" t="s">
        <v>1</v>
      </c>
      <c r="U180" s="430" t="str">
        <f t="shared" si="2"/>
        <v xml:space="preserve">P15 </v>
      </c>
      <c r="V180" s="431"/>
      <c r="W180" s="427" t="s">
        <v>607</v>
      </c>
    </row>
    <row r="181" spans="16:23" ht="15.75">
      <c r="P181" s="386" t="str">
        <f t="shared" si="0"/>
        <v>BALEXMETALPanorama</v>
      </c>
      <c r="Q181" s="403" t="s">
        <v>441</v>
      </c>
      <c r="R181" s="428" t="s">
        <v>451</v>
      </c>
      <c r="S181" s="423" t="str">
        <f t="shared" si="1"/>
        <v>P15 S</v>
      </c>
      <c r="T181" s="429" t="s">
        <v>125</v>
      </c>
      <c r="U181" s="430" t="str">
        <f t="shared" si="2"/>
        <v xml:space="preserve">P15 </v>
      </c>
      <c r="V181" s="431"/>
      <c r="W181" s="427" t="s">
        <v>1047</v>
      </c>
    </row>
    <row r="182" spans="16:23" ht="15.75">
      <c r="P182" s="386" t="str">
        <f t="shared" si="0"/>
        <v>BENDERSMecklenburger</v>
      </c>
      <c r="Q182" s="403" t="s">
        <v>1029</v>
      </c>
      <c r="R182" s="434" t="s">
        <v>1043</v>
      </c>
      <c r="S182" s="423" t="str">
        <f t="shared" si="1"/>
        <v>Typ - O5</v>
      </c>
      <c r="T182" s="429" t="s">
        <v>1044</v>
      </c>
      <c r="U182" s="430" t="s">
        <v>1045</v>
      </c>
      <c r="V182" s="431"/>
      <c r="W182" s="427" t="s">
        <v>594</v>
      </c>
    </row>
    <row r="183" spans="16:23" ht="15.75">
      <c r="P183" s="386" t="str">
        <f t="shared" si="0"/>
        <v>BENDERSPodwójna S</v>
      </c>
      <c r="Q183" s="403" t="s">
        <v>1029</v>
      </c>
      <c r="R183" s="435" t="s">
        <v>1046</v>
      </c>
      <c r="S183" s="423" t="str">
        <f t="shared" si="1"/>
        <v>Typ - 23</v>
      </c>
      <c r="T183" s="429">
        <v>23</v>
      </c>
      <c r="U183" s="430" t="s">
        <v>1045</v>
      </c>
      <c r="V183" s="431"/>
      <c r="W183" s="427" t="s">
        <v>1814</v>
      </c>
    </row>
    <row r="184" spans="16:23" ht="15.75">
      <c r="P184" s="386" t="str">
        <f t="shared" si="0"/>
        <v>BIAL-METNora</v>
      </c>
      <c r="Q184" s="403" t="s">
        <v>1570</v>
      </c>
      <c r="R184" s="428" t="s">
        <v>458</v>
      </c>
      <c r="S184" s="423" t="str">
        <f t="shared" si="1"/>
        <v>P15 N</v>
      </c>
      <c r="T184" s="429" t="s">
        <v>1</v>
      </c>
      <c r="U184" s="430" t="str">
        <f t="shared" si="2"/>
        <v xml:space="preserve">P15 </v>
      </c>
      <c r="V184" s="431"/>
      <c r="W184" s="433" t="s">
        <v>1014</v>
      </c>
    </row>
    <row r="185" spans="16:23" ht="15.75">
      <c r="P185" s="386" t="str">
        <f t="shared" si="0"/>
        <v>BIAL-METPodlasie</v>
      </c>
      <c r="Q185" s="403" t="s">
        <v>1570</v>
      </c>
      <c r="R185" s="428" t="s">
        <v>462</v>
      </c>
      <c r="S185" s="423" t="str">
        <f t="shared" si="1"/>
        <v>P15 W</v>
      </c>
      <c r="T185" s="429" t="s">
        <v>128</v>
      </c>
      <c r="U185" s="430" t="str">
        <f t="shared" si="2"/>
        <v xml:space="preserve">P15 </v>
      </c>
      <c r="V185" s="431"/>
      <c r="W185" s="427" t="s">
        <v>499</v>
      </c>
    </row>
    <row r="186" spans="16:23" ht="15.75">
      <c r="P186" s="386" t="str">
        <f t="shared" si="0"/>
        <v>BLACHCENTRUM Aga</v>
      </c>
      <c r="Q186" s="403" t="s">
        <v>466</v>
      </c>
      <c r="R186" s="428" t="s">
        <v>470</v>
      </c>
      <c r="S186" s="423" t="str">
        <f t="shared" si="1"/>
        <v>P15 N</v>
      </c>
      <c r="T186" s="429" t="s">
        <v>1</v>
      </c>
      <c r="U186" s="430" t="str">
        <f t="shared" si="2"/>
        <v xml:space="preserve">P15 </v>
      </c>
      <c r="V186" s="431"/>
      <c r="W186" s="433" t="s">
        <v>1579</v>
      </c>
    </row>
    <row r="187" spans="16:23" ht="15.75">
      <c r="P187" s="386" t="str">
        <f t="shared" si="0"/>
        <v>BLACHDOM PLUSBona Plus</v>
      </c>
      <c r="Q187" s="403" t="s">
        <v>475</v>
      </c>
      <c r="R187" s="428" t="s">
        <v>479</v>
      </c>
      <c r="S187" s="423" t="str">
        <f t="shared" si="1"/>
        <v>P15 N</v>
      </c>
      <c r="T187" s="429" t="s">
        <v>1</v>
      </c>
      <c r="U187" s="430" t="str">
        <f t="shared" si="2"/>
        <v xml:space="preserve">P15 </v>
      </c>
      <c r="V187" s="431"/>
      <c r="W187" s="427" t="s">
        <v>684</v>
      </c>
    </row>
    <row r="188" spans="16:23" ht="15.75">
      <c r="P188" s="386" t="str">
        <f t="shared" si="0"/>
        <v>BLACHDOM PLUSImperia Plus</v>
      </c>
      <c r="Q188" s="403" t="s">
        <v>475</v>
      </c>
      <c r="R188" s="428" t="s">
        <v>483</v>
      </c>
      <c r="S188" s="423" t="str">
        <f t="shared" si="1"/>
        <v>P15 N</v>
      </c>
      <c r="T188" s="429" t="s">
        <v>1</v>
      </c>
      <c r="U188" s="430" t="str">
        <f t="shared" si="2"/>
        <v xml:space="preserve">P15 </v>
      </c>
      <c r="V188" s="431"/>
      <c r="W188" s="427" t="s">
        <v>431</v>
      </c>
    </row>
    <row r="189" spans="16:23" ht="15.75">
      <c r="P189" s="386" t="str">
        <f t="shared" si="0"/>
        <v>BLACHDOM PLUSKorona Plus</v>
      </c>
      <c r="Q189" s="403" t="s">
        <v>475</v>
      </c>
      <c r="R189" s="428" t="s">
        <v>487</v>
      </c>
      <c r="S189" s="423" t="str">
        <f t="shared" si="1"/>
        <v>P15 F</v>
      </c>
      <c r="T189" s="429" t="s">
        <v>111</v>
      </c>
      <c r="U189" s="430" t="str">
        <f t="shared" si="2"/>
        <v xml:space="preserve">P15 </v>
      </c>
      <c r="V189" s="431"/>
      <c r="W189" s="433" t="s">
        <v>1571</v>
      </c>
    </row>
    <row r="190" spans="16:23" ht="15.75">
      <c r="P190" s="386" t="str">
        <f t="shared" si="0"/>
        <v>BLACHDOM PLUSLima</v>
      </c>
      <c r="Q190" s="403" t="s">
        <v>475</v>
      </c>
      <c r="R190" s="428" t="s">
        <v>1546</v>
      </c>
      <c r="S190" s="423" t="str">
        <f t="shared" si="1"/>
        <v>P15 U (możliwe przekroczenie tolerancji błędu)</v>
      </c>
      <c r="T190" s="429" t="s">
        <v>127</v>
      </c>
      <c r="U190" s="430" t="str">
        <f t="shared" si="2"/>
        <v xml:space="preserve">P15 </v>
      </c>
      <c r="V190" s="431" t="s">
        <v>1553</v>
      </c>
      <c r="W190" s="427" t="s">
        <v>459</v>
      </c>
    </row>
    <row r="191" spans="16:23" ht="15.75">
      <c r="P191" s="386" t="str">
        <f t="shared" si="0"/>
        <v xml:space="preserve">BLACHDOM PLUSJoker </v>
      </c>
      <c r="Q191" s="403" t="s">
        <v>475</v>
      </c>
      <c r="R191" s="428" t="s">
        <v>491</v>
      </c>
      <c r="S191" s="423" t="str">
        <f t="shared" si="1"/>
        <v>P15 N</v>
      </c>
      <c r="T191" s="429" t="s">
        <v>1</v>
      </c>
      <c r="U191" s="430" t="str">
        <f t="shared" si="2"/>
        <v xml:space="preserve">P15 </v>
      </c>
      <c r="V191" s="431"/>
      <c r="W191" s="427" t="s">
        <v>552</v>
      </c>
    </row>
    <row r="192" spans="16:23" ht="15.75">
      <c r="P192" s="386" t="str">
        <f t="shared" si="0"/>
        <v>BLACHDOM PLUSPerła Plus</v>
      </c>
      <c r="Q192" s="403" t="s">
        <v>475</v>
      </c>
      <c r="R192" s="428" t="s">
        <v>495</v>
      </c>
      <c r="S192" s="423" t="str">
        <f t="shared" si="1"/>
        <v>P15 W</v>
      </c>
      <c r="T192" s="429" t="s">
        <v>128</v>
      </c>
      <c r="U192" s="430" t="str">
        <f t="shared" si="2"/>
        <v xml:space="preserve">P15 </v>
      </c>
      <c r="V192" s="431"/>
      <c r="W192" s="433" t="s">
        <v>1413</v>
      </c>
    </row>
    <row r="193" spans="16:23" ht="15.75">
      <c r="P193" s="386" t="str">
        <f t="shared" si="0"/>
        <v>BLACHDOM PLUSAmalfi Plus</v>
      </c>
      <c r="Q193" s="403" t="s">
        <v>475</v>
      </c>
      <c r="R193" s="428" t="s">
        <v>499</v>
      </c>
      <c r="S193" s="423" t="str">
        <f t="shared" si="1"/>
        <v>P15 S</v>
      </c>
      <c r="T193" s="429" t="s">
        <v>125</v>
      </c>
      <c r="U193" s="430" t="str">
        <f t="shared" si="2"/>
        <v xml:space="preserve">P15 </v>
      </c>
      <c r="V193" s="431"/>
      <c r="W193" s="427" t="s">
        <v>658</v>
      </c>
    </row>
    <row r="194" spans="16:23" ht="15.75">
      <c r="P194" s="386" t="str">
        <f t="shared" si="0"/>
        <v>BLACHDOM PLUSBeskid Plus</v>
      </c>
      <c r="Q194" s="403" t="s">
        <v>475</v>
      </c>
      <c r="R194" s="428" t="s">
        <v>503</v>
      </c>
      <c r="S194" s="423" t="str">
        <f t="shared" si="1"/>
        <v>P15 B</v>
      </c>
      <c r="T194" s="429" t="s">
        <v>105</v>
      </c>
      <c r="U194" s="430" t="str">
        <f t="shared" si="2"/>
        <v xml:space="preserve">P15 </v>
      </c>
      <c r="V194" s="431"/>
      <c r="W194" s="432" t="s">
        <v>600</v>
      </c>
    </row>
    <row r="195" spans="16:23" ht="15.75">
      <c r="P195" s="386" t="str">
        <f t="shared" si="0"/>
        <v>BLACHODACHBingo</v>
      </c>
      <c r="Q195" s="403" t="s">
        <v>505</v>
      </c>
      <c r="R195" s="428" t="s">
        <v>500</v>
      </c>
      <c r="S195" s="423" t="str">
        <f t="shared" si="1"/>
        <v>P15 N</v>
      </c>
      <c r="T195" s="429" t="s">
        <v>1</v>
      </c>
      <c r="U195" s="430" t="str">
        <f t="shared" si="2"/>
        <v xml:space="preserve">P15 </v>
      </c>
      <c r="V195" s="431"/>
      <c r="W195" s="433" t="s">
        <v>1574</v>
      </c>
    </row>
    <row r="196" spans="16:23" ht="15.75">
      <c r="P196" s="386" t="str">
        <f t="shared" si="0"/>
        <v>BLACHODACHBravo</v>
      </c>
      <c r="Q196" s="403" t="s">
        <v>505</v>
      </c>
      <c r="R196" s="428" t="s">
        <v>510</v>
      </c>
      <c r="S196" s="423" t="str">
        <f t="shared" si="1"/>
        <v>P15 N</v>
      </c>
      <c r="T196" s="429" t="s">
        <v>1</v>
      </c>
      <c r="U196" s="430" t="str">
        <f t="shared" si="2"/>
        <v xml:space="preserve">P15 </v>
      </c>
      <c r="V196" s="431"/>
      <c r="W196" s="427" t="s">
        <v>1048</v>
      </c>
    </row>
    <row r="197" spans="16:23" ht="15.75">
      <c r="P197" s="386" t="str">
        <f t="shared" si="0"/>
        <v>BLACHODACHFlamenco</v>
      </c>
      <c r="Q197" s="403" t="s">
        <v>505</v>
      </c>
      <c r="R197" s="428" t="s">
        <v>514</v>
      </c>
      <c r="S197" s="423" t="str">
        <f t="shared" si="1"/>
        <v>P15 S</v>
      </c>
      <c r="T197" s="429" t="s">
        <v>125</v>
      </c>
      <c r="U197" s="430" t="str">
        <f t="shared" si="2"/>
        <v xml:space="preserve">P15 </v>
      </c>
      <c r="V197" s="431"/>
      <c r="W197" s="427" t="s">
        <v>498</v>
      </c>
    </row>
    <row r="198" spans="16:23" ht="15.75">
      <c r="P198" s="386" t="str">
        <f t="shared" si="0"/>
        <v>BLACHODACHTwist</v>
      </c>
      <c r="Q198" s="403" t="s">
        <v>505</v>
      </c>
      <c r="R198" s="428" t="s">
        <v>518</v>
      </c>
      <c r="S198" s="423" t="str">
        <f t="shared" si="1"/>
        <v>P15 N</v>
      </c>
      <c r="T198" s="429" t="s">
        <v>1</v>
      </c>
      <c r="U198" s="430" t="str">
        <f t="shared" si="2"/>
        <v xml:space="preserve">P15 </v>
      </c>
      <c r="V198" s="431"/>
      <c r="W198" s="427" t="s">
        <v>1416</v>
      </c>
    </row>
    <row r="199" spans="16:23" ht="15.75">
      <c r="P199" s="386" t="str">
        <f t="shared" si="0"/>
        <v>BLACHODACHTwister</v>
      </c>
      <c r="Q199" s="403" t="s">
        <v>505</v>
      </c>
      <c r="R199" s="428" t="s">
        <v>1577</v>
      </c>
      <c r="S199" s="423" t="str">
        <f t="shared" si="1"/>
        <v>P15 N</v>
      </c>
      <c r="T199" s="429" t="s">
        <v>1</v>
      </c>
      <c r="U199" s="430" t="str">
        <f t="shared" si="2"/>
        <v xml:space="preserve">P15 </v>
      </c>
      <c r="V199" s="431"/>
      <c r="W199" s="427" t="s">
        <v>530</v>
      </c>
    </row>
    <row r="200" spans="16:23" ht="15.75">
      <c r="P200" s="386" t="str">
        <f t="shared" si="0"/>
        <v>BLACHODACHSolo</v>
      </c>
      <c r="Q200" s="403" t="s">
        <v>505</v>
      </c>
      <c r="R200" s="428" t="s">
        <v>1578</v>
      </c>
      <c r="S200" s="423" t="str">
        <f t="shared" si="1"/>
        <v>P15 I</v>
      </c>
      <c r="T200" s="429" t="s">
        <v>1410</v>
      </c>
      <c r="U200" s="430" t="str">
        <f t="shared" si="2"/>
        <v xml:space="preserve">P15 </v>
      </c>
      <c r="V200" s="431"/>
      <c r="W200" s="427" t="s">
        <v>566</v>
      </c>
    </row>
    <row r="201" spans="16:23" ht="15.75">
      <c r="P201" s="386" t="str">
        <f t="shared" si="0"/>
        <v>BLACHODACHSonata</v>
      </c>
      <c r="Q201" s="403" t="s">
        <v>505</v>
      </c>
      <c r="R201" s="428" t="s">
        <v>522</v>
      </c>
      <c r="S201" s="423" t="str">
        <f t="shared" si="1"/>
        <v>P15 W</v>
      </c>
      <c r="T201" s="429" t="s">
        <v>128</v>
      </c>
      <c r="U201" s="430" t="str">
        <f t="shared" si="2"/>
        <v xml:space="preserve">P15 </v>
      </c>
      <c r="V201" s="431"/>
      <c r="W201" s="436" t="s">
        <v>476</v>
      </c>
    </row>
    <row r="202" spans="16:23" ht="15.75">
      <c r="P202" s="386" t="str">
        <f t="shared" si="0"/>
        <v>BLACHODACHT-18 plus</v>
      </c>
      <c r="Q202" s="403" t="s">
        <v>505</v>
      </c>
      <c r="R202" s="428" t="s">
        <v>691</v>
      </c>
      <c r="S202" s="423" t="str">
        <f t="shared" si="1"/>
        <v>P15 F</v>
      </c>
      <c r="T202" s="429" t="s">
        <v>111</v>
      </c>
      <c r="U202" s="430" t="str">
        <f t="shared" si="2"/>
        <v xml:space="preserve">P15 </v>
      </c>
      <c r="V202" s="431"/>
      <c r="W202" s="427" t="s">
        <v>1860</v>
      </c>
    </row>
    <row r="203" spans="16:23" ht="15.75">
      <c r="P203" s="386" t="str">
        <f t="shared" si="0"/>
        <v>BLACHODACHT-35</v>
      </c>
      <c r="Q203" s="403" t="s">
        <v>505</v>
      </c>
      <c r="R203" s="428" t="s">
        <v>692</v>
      </c>
      <c r="S203" s="423" t="str">
        <f t="shared" si="1"/>
        <v>P15 G</v>
      </c>
      <c r="T203" s="429" t="s">
        <v>113</v>
      </c>
      <c r="U203" s="430" t="str">
        <f t="shared" si="2"/>
        <v xml:space="preserve">P15 </v>
      </c>
      <c r="V203" s="431"/>
      <c r="W203" s="427" t="s">
        <v>503</v>
      </c>
    </row>
    <row r="204" spans="16:23" ht="15.75">
      <c r="P204" s="386" t="str">
        <f t="shared" si="0"/>
        <v>BLACHOTRAPEZDiament Eco Plus</v>
      </c>
      <c r="Q204" s="403" t="s">
        <v>525</v>
      </c>
      <c r="R204" s="437" t="s">
        <v>543</v>
      </c>
      <c r="S204" s="423" t="str">
        <f t="shared" si="1"/>
        <v>P15 H</v>
      </c>
      <c r="T204" s="429" t="s">
        <v>115</v>
      </c>
      <c r="U204" s="430" t="str">
        <f t="shared" si="2"/>
        <v xml:space="preserve">P15 </v>
      </c>
      <c r="V204" s="431"/>
      <c r="W204" s="427" t="s">
        <v>602</v>
      </c>
    </row>
    <row r="205" spans="16:23" ht="15.75">
      <c r="P205" s="386" t="str">
        <f>CONCATENATE(Q205,R205)</f>
        <v>BLACHOTRAPEZDiament Plus</v>
      </c>
      <c r="Q205" s="403" t="s">
        <v>525</v>
      </c>
      <c r="R205" s="428" t="s">
        <v>539</v>
      </c>
      <c r="S205" s="423" t="str">
        <f t="shared" si="1"/>
        <v>P15 W</v>
      </c>
      <c r="T205" s="429" t="s">
        <v>128</v>
      </c>
      <c r="U205" s="430" t="str">
        <f t="shared" si="2"/>
        <v xml:space="preserve">P15 </v>
      </c>
      <c r="V205" s="431"/>
      <c r="W205" s="427" t="s">
        <v>602</v>
      </c>
    </row>
    <row r="206" spans="16:23" ht="15.75">
      <c r="P206" s="386" t="str">
        <f>CONCATENATE(Q206,R206)</f>
        <v>BLACHOTRAPEZEnigma</v>
      </c>
      <c r="Q206" s="403" t="s">
        <v>525</v>
      </c>
      <c r="R206" s="428" t="s">
        <v>1012</v>
      </c>
      <c r="S206" s="423" t="str">
        <f t="shared" si="1"/>
        <v>P15 D</v>
      </c>
      <c r="T206" s="429" t="s">
        <v>1399</v>
      </c>
      <c r="U206" s="430" t="str">
        <f t="shared" si="2"/>
        <v xml:space="preserve">P15 </v>
      </c>
      <c r="V206" s="431"/>
      <c r="W206" s="427" t="s">
        <v>432</v>
      </c>
    </row>
    <row r="207" spans="16:23" ht="15.75">
      <c r="P207" s="386" t="str">
        <f>CONCATENATE(Q207,R207)</f>
        <v>BLACHOTRAPEZEstima</v>
      </c>
      <c r="Q207" s="403" t="s">
        <v>525</v>
      </c>
      <c r="R207" s="437" t="s">
        <v>1016</v>
      </c>
      <c r="S207" s="423" t="str">
        <f t="shared" si="1"/>
        <v>P14 Normal</v>
      </c>
      <c r="T207" s="429" t="s">
        <v>438</v>
      </c>
      <c r="U207" s="430" t="str">
        <f t="shared" si="2"/>
        <v xml:space="preserve">P14 </v>
      </c>
      <c r="V207" s="431"/>
      <c r="W207" s="427" t="s">
        <v>500</v>
      </c>
    </row>
    <row r="208" spans="16:23" ht="15.75">
      <c r="P208" s="386" t="str">
        <f t="shared" ref="P208:P271" si="3">CONCATENATE(Q208,R208)</f>
        <v>BLACHOTRAPEZGerman Simetric</v>
      </c>
      <c r="Q208" s="403" t="s">
        <v>525</v>
      </c>
      <c r="R208" s="437" t="s">
        <v>1400</v>
      </c>
      <c r="S208" s="423" t="str">
        <f t="shared" si="1"/>
        <v>P15 S</v>
      </c>
      <c r="T208" s="429" t="s">
        <v>125</v>
      </c>
      <c r="U208" s="430" t="str">
        <f t="shared" si="2"/>
        <v xml:space="preserve">P15 </v>
      </c>
      <c r="V208" s="431"/>
      <c r="W208" s="427" t="s">
        <v>500</v>
      </c>
    </row>
    <row r="209" spans="16:23" ht="15.75">
      <c r="P209" s="386" t="str">
        <f t="shared" si="3"/>
        <v>BLACHOTRAPEZGermania Simetric</v>
      </c>
      <c r="Q209" s="403" t="s">
        <v>525</v>
      </c>
      <c r="R209" s="437" t="s">
        <v>1401</v>
      </c>
      <c r="S209" s="423" t="str">
        <f t="shared" si="1"/>
        <v>P15 T</v>
      </c>
      <c r="T209" s="429" t="s">
        <v>126</v>
      </c>
      <c r="U209" s="430" t="str">
        <f t="shared" si="2"/>
        <v xml:space="preserve">P15 </v>
      </c>
      <c r="V209" s="431"/>
      <c r="W209" s="427" t="s">
        <v>1865</v>
      </c>
    </row>
    <row r="210" spans="16:23" ht="15.75">
      <c r="P210" s="386" t="str">
        <f t="shared" si="3"/>
        <v>BLACHOTRAPEZJanosik</v>
      </c>
      <c r="Q210" s="403" t="s">
        <v>525</v>
      </c>
      <c r="R210" s="437" t="s">
        <v>1402</v>
      </c>
      <c r="S210" s="423" t="str">
        <f t="shared" si="1"/>
        <v>P15 Normal/Janosik</v>
      </c>
      <c r="T210" s="429" t="s">
        <v>1403</v>
      </c>
      <c r="U210" s="430" t="str">
        <f t="shared" si="2"/>
        <v xml:space="preserve">P15 </v>
      </c>
      <c r="V210" s="431"/>
      <c r="W210" s="427" t="s">
        <v>479</v>
      </c>
    </row>
    <row r="211" spans="16:23" ht="15.75">
      <c r="P211" s="386" t="str">
        <f t="shared" si="3"/>
        <v>BLACHOTRAPEZJoker</v>
      </c>
      <c r="Q211" s="403" t="s">
        <v>525</v>
      </c>
      <c r="R211" s="428" t="s">
        <v>1548</v>
      </c>
      <c r="S211" s="423" t="str">
        <f t="shared" si="1"/>
        <v>P15 N (wycofana z produkcji u producenta)</v>
      </c>
      <c r="T211" s="429" t="s">
        <v>1</v>
      </c>
      <c r="U211" s="430" t="str">
        <f t="shared" si="2"/>
        <v xml:space="preserve">P15 </v>
      </c>
      <c r="V211" s="431" t="s">
        <v>1554</v>
      </c>
      <c r="W211" s="427" t="s">
        <v>588</v>
      </c>
    </row>
    <row r="212" spans="16:23" ht="15.75">
      <c r="P212" s="386" t="str">
        <f t="shared" si="3"/>
        <v>BLACHOTRAPEZKingas</v>
      </c>
      <c r="Q212" s="403" t="s">
        <v>525</v>
      </c>
      <c r="R212" s="428" t="s">
        <v>529</v>
      </c>
      <c r="S212" s="423" t="str">
        <f t="shared" si="1"/>
        <v>P15 N</v>
      </c>
      <c r="T212" s="429" t="s">
        <v>1</v>
      </c>
      <c r="U212" s="430" t="str">
        <f t="shared" si="2"/>
        <v xml:space="preserve">P15 </v>
      </c>
      <c r="V212" s="431"/>
      <c r="W212" s="427" t="s">
        <v>510</v>
      </c>
    </row>
    <row r="213" spans="16:23" ht="15.75">
      <c r="P213" s="386" t="str">
        <f t="shared" si="3"/>
        <v>BLACHOTRAPEZKingas 15</v>
      </c>
      <c r="Q213" s="403" t="s">
        <v>525</v>
      </c>
      <c r="R213" s="437" t="s">
        <v>1404</v>
      </c>
      <c r="S213" s="423" t="str">
        <f t="shared" si="1"/>
        <v>P15 N</v>
      </c>
      <c r="T213" s="429" t="s">
        <v>1</v>
      </c>
      <c r="U213" s="430" t="str">
        <f t="shared" si="2"/>
        <v xml:space="preserve">P15 </v>
      </c>
      <c r="V213" s="431"/>
      <c r="W213" s="427" t="s">
        <v>656</v>
      </c>
    </row>
    <row r="214" spans="16:23" ht="15.75">
      <c r="P214" s="386" t="str">
        <f t="shared" si="3"/>
        <v>BLACHOTRAPEZKingas Eco Plus</v>
      </c>
      <c r="Q214" s="403" t="s">
        <v>525</v>
      </c>
      <c r="R214" s="437" t="s">
        <v>1406</v>
      </c>
      <c r="S214" s="423" t="str">
        <f t="shared" si="1"/>
        <v>P15 N</v>
      </c>
      <c r="T214" s="429" t="s">
        <v>1</v>
      </c>
      <c r="U214" s="430" t="str">
        <f t="shared" si="2"/>
        <v xml:space="preserve">P15 </v>
      </c>
      <c r="V214" s="431"/>
      <c r="W214" s="427" t="s">
        <v>648</v>
      </c>
    </row>
    <row r="215" spans="16:23" ht="15.75">
      <c r="P215" s="386" t="str">
        <f t="shared" si="3"/>
        <v>BLACHOTRAPEZTalia</v>
      </c>
      <c r="Q215" s="403" t="s">
        <v>525</v>
      </c>
      <c r="R215" s="437" t="s">
        <v>559</v>
      </c>
      <c r="S215" s="423" t="str">
        <f t="shared" si="1"/>
        <v>P15 Z</v>
      </c>
      <c r="T215" s="429" t="s">
        <v>130</v>
      </c>
      <c r="U215" s="430" t="str">
        <f t="shared" si="2"/>
        <v xml:space="preserve">P15 </v>
      </c>
      <c r="V215" s="431"/>
      <c r="W215" s="427" t="s">
        <v>1020</v>
      </c>
    </row>
    <row r="216" spans="16:23" ht="15.75">
      <c r="P216" s="386" t="str">
        <f t="shared" si="3"/>
        <v>BLACHOTRAPEZTrend</v>
      </c>
      <c r="Q216" s="403" t="s">
        <v>525</v>
      </c>
      <c r="R216" s="437" t="s">
        <v>1409</v>
      </c>
      <c r="S216" s="423" t="str">
        <f t="shared" si="1"/>
        <v>P15 I</v>
      </c>
      <c r="T216" s="429" t="s">
        <v>1410</v>
      </c>
      <c r="U216" s="430" t="str">
        <f t="shared" si="2"/>
        <v xml:space="preserve">P15 </v>
      </c>
      <c r="V216" s="431"/>
      <c r="W216" s="427" t="s">
        <v>485</v>
      </c>
    </row>
    <row r="217" spans="16:23" ht="15.75">
      <c r="P217" s="386" t="str">
        <f t="shared" si="3"/>
        <v>BLACHOTRAPEZTysenia</v>
      </c>
      <c r="Q217" s="403" t="s">
        <v>525</v>
      </c>
      <c r="R217" s="437" t="s">
        <v>555</v>
      </c>
      <c r="S217" s="423" t="str">
        <f t="shared" si="1"/>
        <v>P14 Normal</v>
      </c>
      <c r="T217" s="429" t="s">
        <v>438</v>
      </c>
      <c r="U217" s="430" t="str">
        <f t="shared" si="2"/>
        <v xml:space="preserve">P14 </v>
      </c>
      <c r="V217" s="431"/>
      <c r="W217" s="427" t="s">
        <v>665</v>
      </c>
    </row>
    <row r="218" spans="16:23" ht="15.75">
      <c r="P218" s="386" t="str">
        <f t="shared" si="3"/>
        <v>BLACHOTRAPEZT-18</v>
      </c>
      <c r="Q218" s="403" t="s">
        <v>525</v>
      </c>
      <c r="R218" s="428" t="s">
        <v>693</v>
      </c>
      <c r="S218" s="423" t="str">
        <f t="shared" si="1"/>
        <v>P15 F</v>
      </c>
      <c r="T218" s="429" t="s">
        <v>111</v>
      </c>
      <c r="U218" s="430" t="str">
        <f t="shared" si="2"/>
        <v xml:space="preserve">P15 </v>
      </c>
      <c r="V218" s="431"/>
      <c r="W218" s="427" t="s">
        <v>1049</v>
      </c>
    </row>
    <row r="219" spans="16:23" ht="15.75">
      <c r="P219" s="386" t="str">
        <f t="shared" si="3"/>
        <v>BLACHOTRAPEZT-18+</v>
      </c>
      <c r="Q219" s="403" t="s">
        <v>525</v>
      </c>
      <c r="R219" s="428" t="s">
        <v>694</v>
      </c>
      <c r="S219" s="423" t="str">
        <f t="shared" si="1"/>
        <v>P15 F</v>
      </c>
      <c r="T219" s="429" t="s">
        <v>111</v>
      </c>
      <c r="U219" s="430" t="str">
        <f t="shared" si="2"/>
        <v xml:space="preserve">P15 </v>
      </c>
      <c r="V219" s="431"/>
      <c r="W219" s="427" t="s">
        <v>1007</v>
      </c>
    </row>
    <row r="220" spans="16:23" ht="15.75">
      <c r="P220" s="386" t="str">
        <f t="shared" si="3"/>
        <v>BLACHOTRAPEZT-20+</v>
      </c>
      <c r="Q220" s="403" t="s">
        <v>525</v>
      </c>
      <c r="R220" s="428" t="s">
        <v>695</v>
      </c>
      <c r="S220" s="423" t="str">
        <f t="shared" si="1"/>
        <v>P15 F + dodatkowa uszczelka butylowa</v>
      </c>
      <c r="T220" s="429" t="s">
        <v>111</v>
      </c>
      <c r="U220" s="430" t="str">
        <f t="shared" si="2"/>
        <v xml:space="preserve">P15 </v>
      </c>
      <c r="V220" s="431" t="s">
        <v>1042</v>
      </c>
      <c r="W220" s="427" t="s">
        <v>646</v>
      </c>
    </row>
    <row r="221" spans="16:23" ht="15.75">
      <c r="P221" s="386" t="str">
        <f t="shared" si="3"/>
        <v>BLACHOTRAPEZT-35</v>
      </c>
      <c r="Q221" s="403" t="s">
        <v>525</v>
      </c>
      <c r="R221" s="428" t="s">
        <v>692</v>
      </c>
      <c r="S221" s="423" t="str">
        <f t="shared" si="1"/>
        <v>P15 G</v>
      </c>
      <c r="T221" s="429" t="s">
        <v>113</v>
      </c>
      <c r="U221" s="430" t="str">
        <f t="shared" si="2"/>
        <v xml:space="preserve">P15 </v>
      </c>
      <c r="V221" s="431"/>
      <c r="W221" s="432" t="s">
        <v>651</v>
      </c>
    </row>
    <row r="222" spans="16:23" ht="15.75">
      <c r="P222" s="386" t="str">
        <f t="shared" si="3"/>
        <v>BLACHOTRAPEZT-35+</v>
      </c>
      <c r="Q222" s="403" t="s">
        <v>525</v>
      </c>
      <c r="R222" s="428" t="s">
        <v>696</v>
      </c>
      <c r="S222" s="423" t="str">
        <f t="shared" si="1"/>
        <v>P15 G</v>
      </c>
      <c r="T222" s="429" t="s">
        <v>113</v>
      </c>
      <c r="U222" s="430" t="str">
        <f t="shared" si="2"/>
        <v xml:space="preserve">P15 </v>
      </c>
      <c r="V222" s="431"/>
      <c r="W222" s="427" t="s">
        <v>651</v>
      </c>
    </row>
    <row r="223" spans="16:23" ht="15.75">
      <c r="P223" s="386" t="str">
        <f t="shared" si="3"/>
        <v>BLACHMETT-18</v>
      </c>
      <c r="Q223" s="403" t="s">
        <v>697</v>
      </c>
      <c r="R223" s="438" t="s">
        <v>693</v>
      </c>
      <c r="S223" s="423" t="str">
        <f t="shared" si="1"/>
        <v>P15 F</v>
      </c>
      <c r="T223" s="429" t="s">
        <v>111</v>
      </c>
      <c r="U223" s="430" t="str">
        <f t="shared" si="2"/>
        <v xml:space="preserve">P15 </v>
      </c>
      <c r="V223" s="431"/>
      <c r="W223" s="427" t="s">
        <v>1394</v>
      </c>
    </row>
    <row r="224" spans="16:23" ht="15.75">
      <c r="P224" s="386" t="str">
        <f t="shared" si="3"/>
        <v>BLACHMETT-35</v>
      </c>
      <c r="Q224" s="403" t="s">
        <v>697</v>
      </c>
      <c r="R224" s="438" t="s">
        <v>692</v>
      </c>
      <c r="S224" s="423" t="str">
        <f t="shared" si="1"/>
        <v>P10 Uniwersal</v>
      </c>
      <c r="T224" s="429" t="s">
        <v>1008</v>
      </c>
      <c r="U224" s="430" t="str">
        <f t="shared" si="2"/>
        <v xml:space="preserve">P10 </v>
      </c>
      <c r="V224" s="431"/>
      <c r="W224" s="427" t="s">
        <v>627</v>
      </c>
    </row>
    <row r="225" spans="16:23" ht="15.75">
      <c r="P225" s="386" t="str">
        <f t="shared" si="3"/>
        <v>BLACH-POLEska</v>
      </c>
      <c r="Q225" s="403" t="s">
        <v>563</v>
      </c>
      <c r="R225" s="437" t="s">
        <v>567</v>
      </c>
      <c r="S225" s="423" t="str">
        <f t="shared" si="1"/>
        <v>P15 N</v>
      </c>
      <c r="T225" s="429" t="s">
        <v>1</v>
      </c>
      <c r="U225" s="430" t="str">
        <f t="shared" si="2"/>
        <v xml:space="preserve">P15 </v>
      </c>
      <c r="V225" s="431"/>
      <c r="W225" s="432" t="s">
        <v>439</v>
      </c>
    </row>
    <row r="226" spans="16:23" ht="15.75">
      <c r="P226" s="386" t="str">
        <f t="shared" si="3"/>
        <v>BLACH-POLPrima</v>
      </c>
      <c r="Q226" s="403" t="s">
        <v>563</v>
      </c>
      <c r="R226" s="437" t="s">
        <v>571</v>
      </c>
      <c r="S226" s="423" t="str">
        <f t="shared" si="1"/>
        <v>P15 N</v>
      </c>
      <c r="T226" s="429" t="s">
        <v>1</v>
      </c>
      <c r="U226" s="430" t="str">
        <f t="shared" si="2"/>
        <v xml:space="preserve">P15 </v>
      </c>
      <c r="V226" s="431"/>
      <c r="W226" s="427" t="s">
        <v>513</v>
      </c>
    </row>
    <row r="227" spans="16:23" ht="15.75">
      <c r="P227" s="386" t="str">
        <f t="shared" si="3"/>
        <v>BLACH-POLFinlandia</v>
      </c>
      <c r="Q227" s="403" t="s">
        <v>563</v>
      </c>
      <c r="R227" s="437" t="s">
        <v>575</v>
      </c>
      <c r="S227" s="423" t="str">
        <f t="shared" si="1"/>
        <v>P15 S</v>
      </c>
      <c r="T227" s="429" t="s">
        <v>125</v>
      </c>
      <c r="U227" s="430" t="str">
        <f t="shared" si="2"/>
        <v xml:space="preserve">P15 </v>
      </c>
      <c r="V227" s="431"/>
      <c r="W227" s="433" t="s">
        <v>1558</v>
      </c>
    </row>
    <row r="228" spans="16:23" ht="15.75">
      <c r="P228" s="386" t="str">
        <f t="shared" si="3"/>
        <v>BLACH-POLSymetria</v>
      </c>
      <c r="Q228" s="403" t="s">
        <v>563</v>
      </c>
      <c r="R228" s="437" t="s">
        <v>579</v>
      </c>
      <c r="S228" s="423" t="str">
        <f t="shared" si="1"/>
        <v>P15 H</v>
      </c>
      <c r="T228" s="429" t="s">
        <v>115</v>
      </c>
      <c r="U228" s="430" t="str">
        <f t="shared" si="2"/>
        <v xml:space="preserve">P15 </v>
      </c>
      <c r="V228" s="431"/>
      <c r="W228" s="432" t="s">
        <v>688</v>
      </c>
    </row>
    <row r="229" spans="16:23" ht="15.75">
      <c r="P229" s="386" t="str">
        <f t="shared" si="3"/>
        <v>BLACH-POLHusaria</v>
      </c>
      <c r="Q229" s="403" t="s">
        <v>563</v>
      </c>
      <c r="R229" s="437" t="s">
        <v>583</v>
      </c>
      <c r="S229" s="423" t="str">
        <f t="shared" si="1"/>
        <v>P15 T</v>
      </c>
      <c r="T229" s="429" t="s">
        <v>126</v>
      </c>
      <c r="U229" s="430" t="str">
        <f t="shared" si="2"/>
        <v xml:space="preserve">P15 </v>
      </c>
      <c r="V229" s="431"/>
      <c r="W229" s="439" t="s">
        <v>663</v>
      </c>
    </row>
    <row r="230" spans="16:23" ht="15.75">
      <c r="P230" s="386" t="str">
        <f t="shared" si="3"/>
        <v>BLACH-POLSzkocka</v>
      </c>
      <c r="Q230" s="403" t="s">
        <v>563</v>
      </c>
      <c r="R230" s="437" t="s">
        <v>1023</v>
      </c>
      <c r="S230" s="423" t="s">
        <v>1564</v>
      </c>
      <c r="T230" s="429" t="s">
        <v>1556</v>
      </c>
      <c r="U230" s="430" t="s">
        <v>1565</v>
      </c>
      <c r="V230" s="431"/>
      <c r="W230" s="432" t="s">
        <v>543</v>
      </c>
    </row>
    <row r="231" spans="16:23" ht="15.75">
      <c r="P231" s="386" t="str">
        <f t="shared" si="3"/>
        <v>BLACH-POLMustang</v>
      </c>
      <c r="Q231" s="403" t="s">
        <v>563</v>
      </c>
      <c r="R231" s="437" t="s">
        <v>587</v>
      </c>
      <c r="S231" s="423" t="str">
        <f t="shared" si="1"/>
        <v>P15 T</v>
      </c>
      <c r="T231" s="429" t="s">
        <v>126</v>
      </c>
      <c r="U231" s="430" t="str">
        <f>IF(T231="normal","P14 ",(IF(T231="uniwersal","P10 ","P15 ")))</f>
        <v xml:space="preserve">P15 </v>
      </c>
      <c r="V231" s="431"/>
      <c r="W231" s="427" t="s">
        <v>539</v>
      </c>
    </row>
    <row r="232" spans="16:23" ht="15.75">
      <c r="P232" s="386" t="str">
        <f t="shared" si="3"/>
        <v>BLACH-POLScala</v>
      </c>
      <c r="Q232" s="403" t="s">
        <v>563</v>
      </c>
      <c r="R232" s="437" t="s">
        <v>1557</v>
      </c>
      <c r="S232" s="423" t="str">
        <f t="shared" si="1"/>
        <v>P15 F</v>
      </c>
      <c r="T232" s="429" t="s">
        <v>111</v>
      </c>
      <c r="U232" s="430" t="str">
        <f>IF(T232="normal","P14 ",(IF(T232="uniwersal","P10 ","P15 ")))</f>
        <v xml:space="preserve">P15 </v>
      </c>
      <c r="V232" s="431"/>
      <c r="W232" s="432" t="s">
        <v>604</v>
      </c>
    </row>
    <row r="233" spans="16:23" ht="15.75">
      <c r="P233" s="386" t="str">
        <f t="shared" si="3"/>
        <v>BLACH-POLDekada</v>
      </c>
      <c r="Q233" s="403" t="s">
        <v>563</v>
      </c>
      <c r="R233" s="437" t="s">
        <v>1558</v>
      </c>
      <c r="S233" s="423" t="str">
        <f t="shared" si="1"/>
        <v>P15 M</v>
      </c>
      <c r="T233" s="429" t="s">
        <v>121</v>
      </c>
      <c r="U233" s="430" t="str">
        <f>IF(T233="normal","P14 ",(IF(T233="uniwersal","P10 ","P15 ")))</f>
        <v xml:space="preserve">P15 </v>
      </c>
      <c r="V233" s="431"/>
      <c r="W233" s="427" t="s">
        <v>1050</v>
      </c>
    </row>
    <row r="234" spans="16:23" ht="15.75">
      <c r="P234" s="386" t="str">
        <f t="shared" si="3"/>
        <v>BLACH-POLQuatro</v>
      </c>
      <c r="Q234" s="403" t="s">
        <v>563</v>
      </c>
      <c r="R234" s="437" t="s">
        <v>1559</v>
      </c>
      <c r="S234" s="423" t="s">
        <v>1566</v>
      </c>
      <c r="T234" s="429" t="s">
        <v>1560</v>
      </c>
      <c r="U234" s="430" t="s">
        <v>1565</v>
      </c>
      <c r="V234" s="431"/>
      <c r="W234" s="432" t="s">
        <v>1051</v>
      </c>
    </row>
    <row r="235" spans="16:23" ht="15.75">
      <c r="P235" s="386" t="str">
        <f t="shared" si="3"/>
        <v>BLACH-POLKarpiówka</v>
      </c>
      <c r="Q235" s="403" t="s">
        <v>563</v>
      </c>
      <c r="R235" s="437" t="s">
        <v>1561</v>
      </c>
      <c r="S235" s="423" t="s">
        <v>1567</v>
      </c>
      <c r="T235" s="429" t="s">
        <v>1008</v>
      </c>
      <c r="U235" s="430" t="str">
        <f t="shared" ref="U235:U298" si="4">IF(T235="normal","P14 ",(IF(T235="uniwersal","P10 ","P15 ")))</f>
        <v xml:space="preserve">P10 </v>
      </c>
      <c r="V235" s="431"/>
      <c r="W235" s="432" t="s">
        <v>420</v>
      </c>
    </row>
    <row r="236" spans="16:23" ht="15.75">
      <c r="P236" s="386" t="str">
        <f t="shared" si="3"/>
        <v>BLACH-POLT-18</v>
      </c>
      <c r="Q236" s="403" t="s">
        <v>563</v>
      </c>
      <c r="R236" s="438" t="s">
        <v>693</v>
      </c>
      <c r="S236" s="423" t="str">
        <f t="shared" ref="S236:S299" si="5">CONCATENATE(U236,T236,V236)</f>
        <v>P15 F</v>
      </c>
      <c r="T236" s="429" t="s">
        <v>111</v>
      </c>
      <c r="U236" s="430" t="str">
        <f t="shared" si="4"/>
        <v xml:space="preserve">P15 </v>
      </c>
      <c r="V236" s="431"/>
      <c r="W236" s="432" t="s">
        <v>686</v>
      </c>
    </row>
    <row r="237" spans="16:23" ht="15.75">
      <c r="P237" s="386" t="str">
        <f t="shared" si="3"/>
        <v>BLACH-POLT-35</v>
      </c>
      <c r="Q237" s="403" t="s">
        <v>563</v>
      </c>
      <c r="R237" s="438" t="s">
        <v>692</v>
      </c>
      <c r="S237" s="423" t="str">
        <f t="shared" si="5"/>
        <v>P15 G + dodatkowa uszczelka butylowa</v>
      </c>
      <c r="T237" s="429" t="s">
        <v>113</v>
      </c>
      <c r="U237" s="430" t="str">
        <f t="shared" si="4"/>
        <v xml:space="preserve">P15 </v>
      </c>
      <c r="V237" s="431" t="s">
        <v>1042</v>
      </c>
      <c r="W237" s="440" t="s">
        <v>598</v>
      </c>
    </row>
    <row r="238" spans="16:23" ht="15.75">
      <c r="P238" s="386" t="str">
        <f t="shared" si="3"/>
        <v>BLACHPROFIL 2Alfa</v>
      </c>
      <c r="Q238" s="403" t="s">
        <v>591</v>
      </c>
      <c r="R238" s="428" t="s">
        <v>594</v>
      </c>
      <c r="S238" s="423" t="str">
        <f t="shared" si="5"/>
        <v>P15 N</v>
      </c>
      <c r="T238" s="429" t="s">
        <v>1</v>
      </c>
      <c r="U238" s="430" t="str">
        <f t="shared" si="4"/>
        <v xml:space="preserve">P15 </v>
      </c>
      <c r="V238" s="431"/>
      <c r="W238" s="427" t="s">
        <v>496</v>
      </c>
    </row>
    <row r="239" spans="16:23" ht="15.75">
      <c r="P239" s="386" t="str">
        <f t="shared" si="3"/>
        <v>BLACHPROFIL 2Eco</v>
      </c>
      <c r="Q239" s="403" t="s">
        <v>591</v>
      </c>
      <c r="R239" s="428" t="s">
        <v>598</v>
      </c>
      <c r="S239" s="423" t="str">
        <f t="shared" si="5"/>
        <v>P15 N</v>
      </c>
      <c r="T239" s="429" t="s">
        <v>1</v>
      </c>
      <c r="U239" s="430" t="str">
        <f t="shared" si="4"/>
        <v xml:space="preserve">P15 </v>
      </c>
      <c r="V239" s="431"/>
      <c r="W239" s="427" t="s">
        <v>526</v>
      </c>
    </row>
    <row r="240" spans="16:23" ht="15.75">
      <c r="P240" s="386" t="str">
        <f t="shared" si="3"/>
        <v>BLACHPROFIL 2Beta</v>
      </c>
      <c r="Q240" s="403" t="s">
        <v>591</v>
      </c>
      <c r="R240" s="428" t="s">
        <v>602</v>
      </c>
      <c r="S240" s="423" t="str">
        <f t="shared" si="5"/>
        <v>P15 N</v>
      </c>
      <c r="T240" s="429" t="s">
        <v>1</v>
      </c>
      <c r="U240" s="430" t="str">
        <f t="shared" si="4"/>
        <v xml:space="preserve">P15 </v>
      </c>
      <c r="V240" s="431"/>
      <c r="W240" s="433" t="s">
        <v>1827</v>
      </c>
    </row>
    <row r="241" spans="16:23" ht="15.75">
      <c r="P241" s="386" t="str">
        <f t="shared" si="3"/>
        <v>BLACHPROFIL 2Euro</v>
      </c>
      <c r="Q241" s="403" t="s">
        <v>591</v>
      </c>
      <c r="R241" s="428" t="s">
        <v>606</v>
      </c>
      <c r="S241" s="423" t="str">
        <f t="shared" si="5"/>
        <v>P15 N</v>
      </c>
      <c r="T241" s="429" t="s">
        <v>1</v>
      </c>
      <c r="U241" s="430" t="str">
        <f t="shared" si="4"/>
        <v xml:space="preserve">P15 </v>
      </c>
      <c r="V241" s="431"/>
      <c r="W241" s="427" t="s">
        <v>690</v>
      </c>
    </row>
    <row r="242" spans="16:23" ht="15.75">
      <c r="P242" s="386" t="str">
        <f t="shared" si="3"/>
        <v>BLACHPROFIL 2Heta</v>
      </c>
      <c r="Q242" s="403" t="s">
        <v>591</v>
      </c>
      <c r="R242" s="428" t="s">
        <v>1419</v>
      </c>
      <c r="S242" s="423" t="str">
        <f t="shared" si="5"/>
        <v>P15 B</v>
      </c>
      <c r="T242" s="429" t="s">
        <v>105</v>
      </c>
      <c r="U242" s="430" t="str">
        <f t="shared" si="4"/>
        <v xml:space="preserve">P15 </v>
      </c>
      <c r="V242" s="431"/>
      <c r="W242" s="427" t="s">
        <v>654</v>
      </c>
    </row>
    <row r="243" spans="16:23" ht="15.75">
      <c r="P243" s="386" t="str">
        <f t="shared" si="3"/>
        <v>BLACHPROFIL 2Izi</v>
      </c>
      <c r="Q243" s="403" t="s">
        <v>591</v>
      </c>
      <c r="R243" s="428" t="s">
        <v>1026</v>
      </c>
      <c r="S243" s="423" t="str">
        <f t="shared" si="5"/>
        <v>P15 I</v>
      </c>
      <c r="T243" s="429" t="s">
        <v>1410</v>
      </c>
      <c r="U243" s="430" t="str">
        <f t="shared" si="4"/>
        <v xml:space="preserve">P15 </v>
      </c>
      <c r="V243" s="431"/>
      <c r="W243" s="427" t="s">
        <v>631</v>
      </c>
    </row>
    <row r="244" spans="16:23" ht="15.75">
      <c r="P244" s="386" t="str">
        <f t="shared" si="3"/>
        <v>BLACHPROFIL 2Omega</v>
      </c>
      <c r="Q244" s="403" t="s">
        <v>591</v>
      </c>
      <c r="R244" s="428" t="s">
        <v>609</v>
      </c>
      <c r="S244" s="423" t="str">
        <f t="shared" si="5"/>
        <v>P15 W</v>
      </c>
      <c r="T244" s="429" t="s">
        <v>128</v>
      </c>
      <c r="U244" s="430" t="str">
        <f t="shared" si="4"/>
        <v xml:space="preserve">P15 </v>
      </c>
      <c r="V244" s="431"/>
      <c r="W244" s="427" t="s">
        <v>521</v>
      </c>
    </row>
    <row r="245" spans="16:23" ht="15.75">
      <c r="P245" s="386" t="str">
        <f t="shared" si="3"/>
        <v>BLACHPROFIL 2Gamma</v>
      </c>
      <c r="Q245" s="403" t="s">
        <v>591</v>
      </c>
      <c r="R245" s="428" t="s">
        <v>613</v>
      </c>
      <c r="S245" s="423" t="str">
        <f t="shared" si="5"/>
        <v>P15 S</v>
      </c>
      <c r="T245" s="429" t="s">
        <v>125</v>
      </c>
      <c r="U245" s="430" t="str">
        <f t="shared" si="4"/>
        <v xml:space="preserve">P15 </v>
      </c>
      <c r="V245" s="431"/>
      <c r="W245" s="427" t="s">
        <v>605</v>
      </c>
    </row>
    <row r="246" spans="16:23" ht="15.75">
      <c r="P246" s="386" t="str">
        <f t="shared" si="3"/>
        <v>BLACHPROFIL 2Stigma</v>
      </c>
      <c r="Q246" s="403" t="s">
        <v>591</v>
      </c>
      <c r="R246" s="428" t="s">
        <v>1420</v>
      </c>
      <c r="S246" s="423" t="str">
        <f t="shared" si="5"/>
        <v>P15 M</v>
      </c>
      <c r="T246" s="429" t="s">
        <v>121</v>
      </c>
      <c r="U246" s="430" t="str">
        <f t="shared" si="4"/>
        <v xml:space="preserve">P15 </v>
      </c>
      <c r="V246" s="431"/>
      <c r="W246" s="427" t="s">
        <v>1012</v>
      </c>
    </row>
    <row r="247" spans="16:23" ht="15.75">
      <c r="P247" s="386" t="str">
        <f t="shared" si="3"/>
        <v>BLACHPROFIL 2Zet</v>
      </c>
      <c r="Q247" s="403" t="s">
        <v>591</v>
      </c>
      <c r="R247" s="428" t="s">
        <v>615</v>
      </c>
      <c r="S247" s="423" t="str">
        <f t="shared" si="5"/>
        <v>P15 S</v>
      </c>
      <c r="T247" s="429" t="s">
        <v>125</v>
      </c>
      <c r="U247" s="430" t="str">
        <f t="shared" si="4"/>
        <v xml:space="preserve">P15 </v>
      </c>
      <c r="V247" s="431"/>
      <c r="W247" s="432" t="s">
        <v>567</v>
      </c>
    </row>
    <row r="248" spans="16:23" ht="15.75">
      <c r="P248" s="386" t="str">
        <f t="shared" si="3"/>
        <v>BLACHPROFIL 2T-18</v>
      </c>
      <c r="Q248" s="403" t="s">
        <v>591</v>
      </c>
      <c r="R248" s="438" t="s">
        <v>693</v>
      </c>
      <c r="S248" s="423" t="str">
        <f t="shared" si="5"/>
        <v>P15 F</v>
      </c>
      <c r="T248" s="429" t="s">
        <v>111</v>
      </c>
      <c r="U248" s="430" t="str">
        <f t="shared" si="4"/>
        <v xml:space="preserve">P15 </v>
      </c>
      <c r="V248" s="431"/>
      <c r="W248" s="427" t="s">
        <v>1052</v>
      </c>
    </row>
    <row r="249" spans="16:23" ht="15.75">
      <c r="P249" s="386" t="str">
        <f t="shared" si="3"/>
        <v>BLACHSTALKing</v>
      </c>
      <c r="Q249" s="403" t="s">
        <v>619</v>
      </c>
      <c r="R249" s="428" t="s">
        <v>623</v>
      </c>
      <c r="S249" s="423" t="str">
        <f t="shared" si="5"/>
        <v>P15 N</v>
      </c>
      <c r="T249" s="429" t="s">
        <v>1</v>
      </c>
      <c r="U249" s="430" t="str">
        <f t="shared" si="4"/>
        <v xml:space="preserve">P15 </v>
      </c>
      <c r="V249" s="431"/>
      <c r="W249" s="432" t="s">
        <v>1016</v>
      </c>
    </row>
    <row r="250" spans="16:23" ht="15.75">
      <c r="P250" s="386" t="str">
        <f t="shared" si="3"/>
        <v>BLACHSTALDakota</v>
      </c>
      <c r="Q250" s="403" t="s">
        <v>619</v>
      </c>
      <c r="R250" s="428" t="s">
        <v>627</v>
      </c>
      <c r="S250" s="423" t="str">
        <f t="shared" si="5"/>
        <v>P15 N</v>
      </c>
      <c r="T250" s="429" t="s">
        <v>1</v>
      </c>
      <c r="U250" s="430" t="str">
        <f t="shared" si="4"/>
        <v xml:space="preserve">P15 </v>
      </c>
      <c r="V250" s="431"/>
      <c r="W250" s="427" t="s">
        <v>606</v>
      </c>
    </row>
    <row r="251" spans="16:23" ht="15.75">
      <c r="P251" s="386" t="str">
        <f t="shared" si="3"/>
        <v>BLACHSTALElita</v>
      </c>
      <c r="Q251" s="403" t="s">
        <v>619</v>
      </c>
      <c r="R251" s="428" t="s">
        <v>631</v>
      </c>
      <c r="S251" s="423" t="str">
        <f t="shared" si="5"/>
        <v>P15 W</v>
      </c>
      <c r="T251" s="429" t="s">
        <v>128</v>
      </c>
      <c r="U251" s="430" t="str">
        <f t="shared" si="4"/>
        <v xml:space="preserve">P15 </v>
      </c>
      <c r="V251" s="431"/>
      <c r="W251" s="427" t="s">
        <v>1823</v>
      </c>
    </row>
    <row r="252" spans="16:23" ht="15.75">
      <c r="P252" s="386" t="str">
        <f t="shared" si="3"/>
        <v>BLACHSTALHerkules</v>
      </c>
      <c r="Q252" s="403" t="s">
        <v>619</v>
      </c>
      <c r="R252" s="428" t="s">
        <v>635</v>
      </c>
      <c r="S252" s="423" t="str">
        <f t="shared" si="5"/>
        <v>P15 S</v>
      </c>
      <c r="T252" s="429" t="s">
        <v>125</v>
      </c>
      <c r="U252" s="430" t="str">
        <f t="shared" si="4"/>
        <v xml:space="preserve">P15 </v>
      </c>
      <c r="V252" s="431"/>
      <c r="W252" s="427" t="s">
        <v>670</v>
      </c>
    </row>
    <row r="253" spans="16:23" ht="15.75">
      <c r="P253" s="386" t="str">
        <f t="shared" si="3"/>
        <v>BLACHSTALGerman</v>
      </c>
      <c r="Q253" s="403" t="s">
        <v>619</v>
      </c>
      <c r="R253" s="441" t="s">
        <v>638</v>
      </c>
      <c r="S253" s="423" t="str">
        <f t="shared" si="5"/>
        <v>P15 S</v>
      </c>
      <c r="T253" s="429" t="s">
        <v>125</v>
      </c>
      <c r="U253" s="430" t="str">
        <f t="shared" si="4"/>
        <v xml:space="preserve">P15 </v>
      </c>
      <c r="V253" s="431"/>
      <c r="W253" s="427" t="s">
        <v>669</v>
      </c>
    </row>
    <row r="254" spans="16:23" ht="15.75">
      <c r="P254" s="386" t="str">
        <f t="shared" si="3"/>
        <v>BLACHY MINDAAda</v>
      </c>
      <c r="Q254" s="403" t="s">
        <v>642</v>
      </c>
      <c r="R254" s="428" t="s">
        <v>645</v>
      </c>
      <c r="S254" s="423" t="str">
        <f t="shared" si="5"/>
        <v>P15 N</v>
      </c>
      <c r="T254" s="429" t="s">
        <v>1</v>
      </c>
      <c r="U254" s="430" t="str">
        <f t="shared" si="4"/>
        <v xml:space="preserve">P15 </v>
      </c>
      <c r="V254" s="431"/>
      <c r="W254" s="427" t="s">
        <v>643</v>
      </c>
    </row>
    <row r="255" spans="16:23" ht="15.75">
      <c r="P255" s="386" t="str">
        <f t="shared" si="3"/>
        <v>BLACHY MINDANordica</v>
      </c>
      <c r="Q255" s="403" t="s">
        <v>642</v>
      </c>
      <c r="R255" s="428" t="s">
        <v>649</v>
      </c>
      <c r="S255" s="423" t="str">
        <f t="shared" si="5"/>
        <v>P15 S</v>
      </c>
      <c r="T255" s="429" t="s">
        <v>125</v>
      </c>
      <c r="U255" s="430" t="str">
        <f t="shared" si="4"/>
        <v xml:space="preserve">P15 </v>
      </c>
      <c r="V255" s="431"/>
      <c r="W255" s="427" t="s">
        <v>643</v>
      </c>
    </row>
    <row r="256" spans="16:23" ht="15.75">
      <c r="P256" s="386" t="str">
        <f t="shared" si="3"/>
        <v>BLACHY PIOTROWICZBrylant</v>
      </c>
      <c r="Q256" s="403" t="s">
        <v>652</v>
      </c>
      <c r="R256" s="428" t="s">
        <v>656</v>
      </c>
      <c r="S256" s="423" t="str">
        <f t="shared" si="5"/>
        <v>P15 N</v>
      </c>
      <c r="T256" s="429" t="s">
        <v>1</v>
      </c>
      <c r="U256" s="430" t="str">
        <f t="shared" si="4"/>
        <v xml:space="preserve">P15 </v>
      </c>
      <c r="V256" s="431"/>
      <c r="W256" s="433" t="s">
        <v>634</v>
      </c>
    </row>
    <row r="257" spans="16:23" ht="15.75">
      <c r="P257" s="386" t="str">
        <f t="shared" si="3"/>
        <v>BLACHY PIOTROWICZOlga</v>
      </c>
      <c r="Q257" s="403" t="s">
        <v>652</v>
      </c>
      <c r="R257" s="428" t="s">
        <v>660</v>
      </c>
      <c r="S257" s="423" t="str">
        <f t="shared" si="5"/>
        <v>P15 N</v>
      </c>
      <c r="T257" s="429" t="s">
        <v>1</v>
      </c>
      <c r="U257" s="430" t="str">
        <f t="shared" si="4"/>
        <v xml:space="preserve">P15 </v>
      </c>
      <c r="V257" s="431"/>
      <c r="W257" s="436" t="s">
        <v>480</v>
      </c>
    </row>
    <row r="258" spans="16:23" ht="15.75">
      <c r="P258" s="386" t="str">
        <f t="shared" si="3"/>
        <v>BLACHY PIOTROWICZSpecjal</v>
      </c>
      <c r="Q258" s="403" t="s">
        <v>652</v>
      </c>
      <c r="R258" s="428" t="s">
        <v>664</v>
      </c>
      <c r="S258" s="423" t="str">
        <f t="shared" si="5"/>
        <v>P15 N</v>
      </c>
      <c r="T258" s="429" t="s">
        <v>1</v>
      </c>
      <c r="U258" s="430" t="str">
        <f t="shared" si="4"/>
        <v xml:space="preserve">P15 </v>
      </c>
      <c r="V258" s="431"/>
      <c r="W258" s="432" t="s">
        <v>682</v>
      </c>
    </row>
    <row r="259" spans="16:23" ht="15.75">
      <c r="P259" s="386" t="str">
        <f t="shared" si="3"/>
        <v>BLACHY PŁASKIE NA RĄBEKBlachy płaskie na rąbek stojący</v>
      </c>
      <c r="Q259" s="403" t="s">
        <v>1864</v>
      </c>
      <c r="R259" s="428" t="s">
        <v>1865</v>
      </c>
      <c r="S259" s="423" t="str">
        <f t="shared" si="5"/>
        <v>P14 Normal</v>
      </c>
      <c r="T259" s="429" t="s">
        <v>438</v>
      </c>
      <c r="U259" s="430" t="str">
        <f t="shared" si="4"/>
        <v xml:space="preserve">P14 </v>
      </c>
      <c r="V259" s="431"/>
      <c r="W259" s="427" t="s">
        <v>636</v>
      </c>
    </row>
    <row r="260" spans="16:23" ht="15.75">
      <c r="P260" s="386" t="str">
        <f t="shared" si="3"/>
        <v>BLACHY WADOWSKIEveline</v>
      </c>
      <c r="Q260" s="403" t="s">
        <v>666</v>
      </c>
      <c r="R260" s="428" t="s">
        <v>669</v>
      </c>
      <c r="S260" s="423" t="str">
        <f t="shared" si="5"/>
        <v>P15 N</v>
      </c>
      <c r="T260" s="429" t="s">
        <v>1</v>
      </c>
      <c r="U260" s="430" t="str">
        <f t="shared" si="4"/>
        <v xml:space="preserve">P15 </v>
      </c>
      <c r="V260" s="431"/>
      <c r="W260" s="427" t="s">
        <v>639</v>
      </c>
    </row>
    <row r="261" spans="16:23" ht="15.75">
      <c r="P261" s="386" t="str">
        <f t="shared" si="3"/>
        <v>BLACHY WADOWSKIKrisline</v>
      </c>
      <c r="Q261" s="403" t="s">
        <v>666</v>
      </c>
      <c r="R261" s="428" t="s">
        <v>673</v>
      </c>
      <c r="S261" s="423" t="str">
        <f t="shared" si="5"/>
        <v>P15 W</v>
      </c>
      <c r="T261" s="429" t="s">
        <v>128</v>
      </c>
      <c r="U261" s="430" t="str">
        <f t="shared" si="4"/>
        <v xml:space="preserve">P15 </v>
      </c>
      <c r="V261" s="431"/>
      <c r="W261" s="427" t="s">
        <v>1057</v>
      </c>
    </row>
    <row r="262" spans="16:23" ht="15.75">
      <c r="P262" s="386" t="str">
        <f t="shared" si="3"/>
        <v>BLOK-BUDNatura</v>
      </c>
      <c r="Q262" s="403" t="s">
        <v>677</v>
      </c>
      <c r="R262" s="428" t="s">
        <v>681</v>
      </c>
      <c r="S262" s="423" t="str">
        <f t="shared" si="5"/>
        <v>P15 N</v>
      </c>
      <c r="T262" s="429" t="s">
        <v>1</v>
      </c>
      <c r="U262" s="430" t="str">
        <f t="shared" si="4"/>
        <v xml:space="preserve">P15 </v>
      </c>
      <c r="V262" s="431"/>
      <c r="W262" s="432" t="s">
        <v>575</v>
      </c>
    </row>
    <row r="263" spans="16:23" ht="15.75">
      <c r="P263" s="386" t="str">
        <f t="shared" si="3"/>
        <v>BLOK-BUDAqua</v>
      </c>
      <c r="Q263" s="403" t="s">
        <v>677</v>
      </c>
      <c r="R263" s="428" t="s">
        <v>684</v>
      </c>
      <c r="S263" s="423" t="str">
        <f t="shared" si="5"/>
        <v>P15 W</v>
      </c>
      <c r="T263" s="429" t="s">
        <v>128</v>
      </c>
      <c r="U263" s="430" t="str">
        <f t="shared" si="4"/>
        <v xml:space="preserve">P15 </v>
      </c>
      <c r="V263" s="431"/>
      <c r="W263" s="427" t="s">
        <v>528</v>
      </c>
    </row>
    <row r="264" spans="16:23" ht="15.75">
      <c r="P264" s="386" t="str">
        <f t="shared" si="3"/>
        <v>BORGAElegant</v>
      </c>
      <c r="Q264" s="403" t="s">
        <v>687</v>
      </c>
      <c r="R264" s="428" t="s">
        <v>690</v>
      </c>
      <c r="S264" s="423" t="str">
        <f t="shared" si="5"/>
        <v>P15 N</v>
      </c>
      <c r="T264" s="429" t="s">
        <v>1</v>
      </c>
      <c r="U264" s="430" t="str">
        <f t="shared" si="4"/>
        <v xml:space="preserve">P15 </v>
      </c>
      <c r="V264" s="431"/>
      <c r="W264" s="432" t="s">
        <v>577</v>
      </c>
    </row>
    <row r="265" spans="16:23" ht="15.75">
      <c r="P265" s="386" t="str">
        <f t="shared" si="3"/>
        <v>BRAASBałtycka S</v>
      </c>
      <c r="Q265" s="403" t="s">
        <v>1030</v>
      </c>
      <c r="R265" s="438" t="s">
        <v>1048</v>
      </c>
      <c r="S265" s="423" t="str">
        <f t="shared" si="5"/>
        <v>Typ - O3</v>
      </c>
      <c r="T265" s="429" t="s">
        <v>1053</v>
      </c>
      <c r="U265" s="430" t="s">
        <v>1045</v>
      </c>
      <c r="V265" s="431"/>
      <c r="W265" s="432" t="s">
        <v>1010</v>
      </c>
    </row>
    <row r="266" spans="16:23" ht="15.75">
      <c r="P266" s="386" t="str">
        <f t="shared" si="3"/>
        <v>BRAASCeltycka</v>
      </c>
      <c r="Q266" s="403" t="s">
        <v>1030</v>
      </c>
      <c r="R266" s="438" t="s">
        <v>1049</v>
      </c>
      <c r="S266" s="423" t="str">
        <f t="shared" si="5"/>
        <v>Typ - O4</v>
      </c>
      <c r="T266" s="429" t="s">
        <v>1054</v>
      </c>
      <c r="U266" s="430" t="s">
        <v>1045</v>
      </c>
      <c r="V266" s="431"/>
      <c r="W266" s="427" t="s">
        <v>514</v>
      </c>
    </row>
    <row r="267" spans="16:23" ht="15.75">
      <c r="P267" s="386" t="str">
        <f t="shared" si="3"/>
        <v>BRAASGrecka</v>
      </c>
      <c r="Q267" s="403" t="s">
        <v>1030</v>
      </c>
      <c r="R267" s="438" t="s">
        <v>1055</v>
      </c>
      <c r="S267" s="423" t="str">
        <f t="shared" si="5"/>
        <v>Typ - O6</v>
      </c>
      <c r="T267" s="429" t="s">
        <v>1056</v>
      </c>
      <c r="U267" s="430" t="s">
        <v>1045</v>
      </c>
      <c r="V267" s="431"/>
      <c r="W267" s="432" t="s">
        <v>633</v>
      </c>
    </row>
    <row r="268" spans="16:23" ht="15.75">
      <c r="P268" s="386" t="str">
        <f t="shared" si="3"/>
        <v>BRAASRomańska</v>
      </c>
      <c r="Q268" s="403" t="s">
        <v>1030</v>
      </c>
      <c r="R268" s="438" t="s">
        <v>1058</v>
      </c>
      <c r="S268" s="423" t="str">
        <f t="shared" si="5"/>
        <v>Typ - O5</v>
      </c>
      <c r="T268" s="429" t="s">
        <v>1044</v>
      </c>
      <c r="U268" s="430" t="s">
        <v>1045</v>
      </c>
      <c r="V268" s="431"/>
      <c r="W268" s="440" t="s">
        <v>678</v>
      </c>
    </row>
    <row r="269" spans="16:23" ht="15.75">
      <c r="P269" s="386" t="str">
        <f t="shared" si="3"/>
        <v>BRAASRubin 13V</v>
      </c>
      <c r="Q269" s="403" t="s">
        <v>1030</v>
      </c>
      <c r="R269" s="438" t="s">
        <v>1059</v>
      </c>
      <c r="S269" s="423" t="str">
        <f t="shared" si="5"/>
        <v>Typ - 21</v>
      </c>
      <c r="T269" s="429">
        <v>21</v>
      </c>
      <c r="U269" s="430" t="s">
        <v>1045</v>
      </c>
      <c r="V269" s="431"/>
      <c r="W269" s="427" t="s">
        <v>661</v>
      </c>
    </row>
    <row r="270" spans="16:23" ht="15.75">
      <c r="P270" s="386" t="str">
        <f t="shared" si="3"/>
        <v>BRAASRubin 9V</v>
      </c>
      <c r="Q270" s="403" t="s">
        <v>1030</v>
      </c>
      <c r="R270" s="438" t="s">
        <v>1060</v>
      </c>
      <c r="S270" s="423" t="str">
        <f t="shared" si="5"/>
        <v>Typ - 28</v>
      </c>
      <c r="T270" s="429">
        <v>28</v>
      </c>
      <c r="U270" s="430" t="s">
        <v>1045</v>
      </c>
      <c r="V270" s="431"/>
      <c r="W270" s="427" t="s">
        <v>1018</v>
      </c>
    </row>
    <row r="271" spans="16:23" ht="15.75">
      <c r="P271" s="386" t="str">
        <f t="shared" si="3"/>
        <v>BRAASTegalit protegon</v>
      </c>
      <c r="Q271" s="403" t="s">
        <v>1030</v>
      </c>
      <c r="R271" s="438" t="s">
        <v>1061</v>
      </c>
      <c r="S271" s="423" t="str">
        <f t="shared" si="5"/>
        <v>Typ - O7</v>
      </c>
      <c r="T271" s="429" t="s">
        <v>1062</v>
      </c>
      <c r="U271" s="430" t="s">
        <v>1045</v>
      </c>
      <c r="V271" s="431"/>
      <c r="W271" s="427" t="s">
        <v>1015</v>
      </c>
    </row>
    <row r="272" spans="16:23" ht="15.75">
      <c r="P272" s="386" t="str">
        <f t="shared" ref="P272:P345" si="6">CONCATENATE(Q272,R272)</f>
        <v>BRAASTeviva</v>
      </c>
      <c r="Q272" s="403" t="s">
        <v>1030</v>
      </c>
      <c r="R272" s="438" t="s">
        <v>1063</v>
      </c>
      <c r="S272" s="423" t="str">
        <f t="shared" si="5"/>
        <v>Typ - 27</v>
      </c>
      <c r="T272" s="429">
        <v>27</v>
      </c>
      <c r="U272" s="430" t="s">
        <v>1045</v>
      </c>
      <c r="V272" s="431"/>
      <c r="W272" s="427" t="s">
        <v>1825</v>
      </c>
    </row>
    <row r="273" spans="16:23" ht="15.75">
      <c r="P273" s="386" t="str">
        <f t="shared" si="6"/>
        <v>BRAASTurmalin</v>
      </c>
      <c r="Q273" s="403" t="s">
        <v>1030</v>
      </c>
      <c r="R273" s="438" t="s">
        <v>1064</v>
      </c>
      <c r="S273" s="423" t="str">
        <f t="shared" si="5"/>
        <v>Typ - 11</v>
      </c>
      <c r="T273" s="429">
        <v>11</v>
      </c>
      <c r="U273" s="430" t="s">
        <v>1045</v>
      </c>
      <c r="V273" s="431"/>
      <c r="W273" s="432" t="s">
        <v>426</v>
      </c>
    </row>
    <row r="274" spans="16:23" ht="15.75">
      <c r="P274" s="386" t="str">
        <f t="shared" si="6"/>
        <v>BRATEXPlatino</v>
      </c>
      <c r="Q274" s="403" t="s">
        <v>416</v>
      </c>
      <c r="R274" s="428" t="s">
        <v>419</v>
      </c>
      <c r="S274" s="423" t="str">
        <f t="shared" si="5"/>
        <v>P15 N</v>
      </c>
      <c r="T274" s="429" t="s">
        <v>1</v>
      </c>
      <c r="U274" s="430" t="str">
        <f t="shared" si="4"/>
        <v xml:space="preserve">P15 </v>
      </c>
      <c r="V274" s="431"/>
      <c r="W274" s="427" t="s">
        <v>426</v>
      </c>
    </row>
    <row r="275" spans="16:23" ht="15.75">
      <c r="P275" s="386" t="str">
        <f t="shared" si="6"/>
        <v>BRATEXCentro</v>
      </c>
      <c r="Q275" s="403" t="s">
        <v>416</v>
      </c>
      <c r="R275" s="428" t="s">
        <v>1007</v>
      </c>
      <c r="S275" s="423" t="str">
        <f t="shared" si="5"/>
        <v>P15 Q</v>
      </c>
      <c r="T275" s="429" t="s">
        <v>1383</v>
      </c>
      <c r="U275" s="430" t="str">
        <f t="shared" si="4"/>
        <v xml:space="preserve">P15 </v>
      </c>
      <c r="V275" s="431"/>
      <c r="W275" s="427" t="s">
        <v>613</v>
      </c>
    </row>
    <row r="276" spans="16:23" ht="15.75">
      <c r="P276" s="386" t="str">
        <f t="shared" si="6"/>
        <v>BRATEXAllano / Hera</v>
      </c>
      <c r="Q276" s="403" t="s">
        <v>416</v>
      </c>
      <c r="R276" s="428" t="s">
        <v>1814</v>
      </c>
      <c r="S276" s="423" t="str">
        <f t="shared" si="5"/>
        <v>P15 Z</v>
      </c>
      <c r="T276" s="429" t="s">
        <v>130</v>
      </c>
      <c r="U276" s="430" t="str">
        <f t="shared" si="4"/>
        <v xml:space="preserve">P15 </v>
      </c>
      <c r="V276" s="431"/>
      <c r="W276" s="436" t="s">
        <v>638</v>
      </c>
    </row>
    <row r="277" spans="16:23" ht="15.75">
      <c r="P277" s="386" t="str">
        <f t="shared" si="6"/>
        <v>BRATEXAurora</v>
      </c>
      <c r="Q277" s="403" t="s">
        <v>416</v>
      </c>
      <c r="R277" s="428" t="s">
        <v>1574</v>
      </c>
      <c r="S277" s="423" t="str">
        <f t="shared" si="5"/>
        <v>P15 S + dodatkowa uszczelka butylowa</v>
      </c>
      <c r="T277" s="429" t="s">
        <v>125</v>
      </c>
      <c r="U277" s="430" t="str">
        <f t="shared" si="4"/>
        <v xml:space="preserve">P15 </v>
      </c>
      <c r="V277" s="431" t="s">
        <v>1042</v>
      </c>
      <c r="W277" s="432" t="s">
        <v>551</v>
      </c>
    </row>
    <row r="278" spans="16:23" ht="15.75">
      <c r="P278" s="386" t="str">
        <f t="shared" si="6"/>
        <v>BRATEXVilano / Era</v>
      </c>
      <c r="Q278" s="403" t="s">
        <v>416</v>
      </c>
      <c r="R278" s="428" t="s">
        <v>1815</v>
      </c>
      <c r="S278" s="423" t="str">
        <f t="shared" si="5"/>
        <v>P15 X</v>
      </c>
      <c r="T278" s="429" t="s">
        <v>129</v>
      </c>
      <c r="U278" s="430" t="str">
        <f t="shared" si="4"/>
        <v xml:space="preserve">P15 </v>
      </c>
      <c r="V278" s="431"/>
      <c r="W278" s="432" t="s">
        <v>547</v>
      </c>
    </row>
    <row r="279" spans="16:23" ht="15.75">
      <c r="P279" s="386" t="str">
        <f t="shared" si="6"/>
        <v>BRATEXHorizon</v>
      </c>
      <c r="Q279" s="403" t="s">
        <v>416</v>
      </c>
      <c r="R279" s="428" t="s">
        <v>1475</v>
      </c>
      <c r="S279" s="423" t="str">
        <f t="shared" si="5"/>
        <v>P15 U + dodatkowa uszczelka butylowa</v>
      </c>
      <c r="T279" s="429" t="s">
        <v>127</v>
      </c>
      <c r="U279" s="430" t="str">
        <f t="shared" si="4"/>
        <v xml:space="preserve">P15 </v>
      </c>
      <c r="V279" s="431" t="s">
        <v>1042</v>
      </c>
      <c r="W279" s="427" t="s">
        <v>461</v>
      </c>
    </row>
    <row r="280" spans="16:23" ht="15.75">
      <c r="P280" s="386" t="str">
        <f t="shared" si="6"/>
        <v>BRATEXIntegra</v>
      </c>
      <c r="Q280" s="403" t="s">
        <v>416</v>
      </c>
      <c r="R280" s="428" t="s">
        <v>429</v>
      </c>
      <c r="S280" s="423" t="str">
        <f t="shared" si="5"/>
        <v>P15 P</v>
      </c>
      <c r="T280" s="429" t="s">
        <v>123</v>
      </c>
      <c r="U280" s="430" t="str">
        <f t="shared" si="4"/>
        <v xml:space="preserve">P15 </v>
      </c>
      <c r="V280" s="431"/>
      <c r="W280" s="427" t="s">
        <v>574</v>
      </c>
    </row>
    <row r="281" spans="16:23" ht="15.75">
      <c r="P281" s="386" t="str">
        <f t="shared" si="6"/>
        <v>BRATEXVello</v>
      </c>
      <c r="Q281" s="403" t="s">
        <v>416</v>
      </c>
      <c r="R281" s="428" t="s">
        <v>433</v>
      </c>
      <c r="S281" s="423" t="str">
        <f t="shared" si="5"/>
        <v>P15 N</v>
      </c>
      <c r="T281" s="429" t="s">
        <v>1</v>
      </c>
      <c r="U281" s="430" t="str">
        <f t="shared" si="4"/>
        <v xml:space="preserve">P15 </v>
      </c>
      <c r="V281" s="431"/>
      <c r="W281" s="432" t="s">
        <v>534</v>
      </c>
    </row>
    <row r="282" spans="16:23" ht="15.75">
      <c r="P282" s="386" t="str">
        <f t="shared" si="6"/>
        <v>BRATEXSavanna</v>
      </c>
      <c r="Q282" s="403" t="s">
        <v>416</v>
      </c>
      <c r="R282" s="428" t="s">
        <v>437</v>
      </c>
      <c r="S282" s="423" t="str">
        <f t="shared" si="5"/>
        <v>P14 Normal</v>
      </c>
      <c r="T282" s="429" t="s">
        <v>438</v>
      </c>
      <c r="U282" s="430" t="str">
        <f t="shared" si="4"/>
        <v xml:space="preserve">P14 </v>
      </c>
      <c r="V282" s="431"/>
      <c r="W282" s="427" t="s">
        <v>1065</v>
      </c>
    </row>
    <row r="283" spans="16:23" ht="15.75">
      <c r="P283" s="386" t="str">
        <f t="shared" si="6"/>
        <v>BRATEXScandinavia</v>
      </c>
      <c r="Q283" s="403" t="s">
        <v>416</v>
      </c>
      <c r="R283" s="428" t="s">
        <v>1576</v>
      </c>
      <c r="S283" s="423" t="str">
        <f t="shared" si="5"/>
        <v>P15 S</v>
      </c>
      <c r="T283" s="429" t="s">
        <v>125</v>
      </c>
      <c r="U283" s="430" t="str">
        <f t="shared" si="4"/>
        <v xml:space="preserve">P15 </v>
      </c>
      <c r="V283" s="431"/>
      <c r="W283" s="427" t="s">
        <v>595</v>
      </c>
    </row>
    <row r="284" spans="16:23" ht="15.75">
      <c r="P284" s="386" t="str">
        <f t="shared" si="6"/>
        <v>BRATEXT-18</v>
      </c>
      <c r="Q284" s="403" t="s">
        <v>416</v>
      </c>
      <c r="R284" s="438" t="s">
        <v>693</v>
      </c>
      <c r="S284" s="423" t="str">
        <f t="shared" si="5"/>
        <v>P15 F</v>
      </c>
      <c r="T284" s="429" t="s">
        <v>111</v>
      </c>
      <c r="U284" s="430" t="str">
        <f t="shared" si="4"/>
        <v xml:space="preserve">P15 </v>
      </c>
      <c r="V284" s="431"/>
      <c r="W284" s="427" t="s">
        <v>1055</v>
      </c>
    </row>
    <row r="285" spans="16:23" ht="15.75">
      <c r="P285" s="386" t="str">
        <f t="shared" si="6"/>
        <v>BRATEXT-35</v>
      </c>
      <c r="Q285" s="403" t="s">
        <v>416</v>
      </c>
      <c r="R285" s="438" t="s">
        <v>692</v>
      </c>
      <c r="S285" s="423" t="str">
        <f t="shared" si="5"/>
        <v>P15 G</v>
      </c>
      <c r="T285" s="429" t="s">
        <v>113</v>
      </c>
      <c r="U285" s="430" t="str">
        <f t="shared" si="4"/>
        <v xml:space="preserve">P15 </v>
      </c>
      <c r="V285" s="431"/>
      <c r="W285" s="427" t="s">
        <v>443</v>
      </c>
    </row>
    <row r="286" spans="16:23" ht="15.75">
      <c r="P286" s="386" t="str">
        <f t="shared" si="6"/>
        <v>BUDMATSara</v>
      </c>
      <c r="Q286" s="403" t="s">
        <v>445</v>
      </c>
      <c r="R286" s="428" t="s">
        <v>449</v>
      </c>
      <c r="S286" s="423" t="str">
        <f t="shared" si="5"/>
        <v>P15 N</v>
      </c>
      <c r="T286" s="442" t="s">
        <v>1</v>
      </c>
      <c r="U286" s="430" t="str">
        <f t="shared" si="4"/>
        <v xml:space="preserve">P15 </v>
      </c>
      <c r="V286" s="431"/>
      <c r="W286" s="427" t="s">
        <v>1066</v>
      </c>
    </row>
    <row r="287" spans="16:23" ht="15.75">
      <c r="P287" s="386" t="str">
        <f t="shared" si="6"/>
        <v>BUDMATZefir</v>
      </c>
      <c r="Q287" s="403" t="s">
        <v>445</v>
      </c>
      <c r="R287" s="428" t="s">
        <v>452</v>
      </c>
      <c r="S287" s="423" t="str">
        <f t="shared" si="5"/>
        <v>P15 N</v>
      </c>
      <c r="T287" s="442" t="s">
        <v>1</v>
      </c>
      <c r="U287" s="430" t="str">
        <f t="shared" si="4"/>
        <v xml:space="preserve">P15 </v>
      </c>
      <c r="V287" s="431"/>
      <c r="W287" s="427" t="s">
        <v>418</v>
      </c>
    </row>
    <row r="288" spans="16:23" ht="15.75">
      <c r="P288" s="386" t="str">
        <f t="shared" si="6"/>
        <v>BUDMATPolonia</v>
      </c>
      <c r="Q288" s="403" t="s">
        <v>445</v>
      </c>
      <c r="R288" s="428" t="s">
        <v>455</v>
      </c>
      <c r="S288" s="423" t="str">
        <f t="shared" si="5"/>
        <v>P15 N</v>
      </c>
      <c r="T288" s="442" t="s">
        <v>1</v>
      </c>
      <c r="U288" s="430" t="str">
        <f t="shared" si="4"/>
        <v xml:space="preserve">P15 </v>
      </c>
      <c r="V288" s="431"/>
      <c r="W288" s="432" t="s">
        <v>1024</v>
      </c>
    </row>
    <row r="289" spans="16:23" ht="15.75">
      <c r="P289" s="386" t="str">
        <f t="shared" si="6"/>
        <v>BUDMATAria</v>
      </c>
      <c r="Q289" s="403" t="s">
        <v>445</v>
      </c>
      <c r="R289" s="428" t="s">
        <v>459</v>
      </c>
      <c r="S289" s="423" t="str">
        <f t="shared" si="5"/>
        <v>P15 W</v>
      </c>
      <c r="T289" s="442" t="s">
        <v>128</v>
      </c>
      <c r="U289" s="430" t="str">
        <f t="shared" si="4"/>
        <v xml:space="preserve">P15 </v>
      </c>
      <c r="V289" s="431"/>
      <c r="W289" s="427" t="s">
        <v>635</v>
      </c>
    </row>
    <row r="290" spans="16:23" ht="15.75">
      <c r="P290" s="386" t="str">
        <f t="shared" si="6"/>
        <v>BUDMATComo</v>
      </c>
      <c r="Q290" s="403" t="s">
        <v>445</v>
      </c>
      <c r="R290" s="428" t="s">
        <v>1394</v>
      </c>
      <c r="S290" s="423" t="str">
        <f t="shared" si="5"/>
        <v>P15 U</v>
      </c>
      <c r="T290" s="442" t="s">
        <v>127</v>
      </c>
      <c r="U290" s="430" t="str">
        <f t="shared" si="4"/>
        <v xml:space="preserve">P15 </v>
      </c>
      <c r="V290" s="431"/>
      <c r="W290" s="427" t="s">
        <v>1419</v>
      </c>
    </row>
    <row r="291" spans="16:23" ht="15.75">
      <c r="P291" s="386" t="str">
        <f t="shared" si="6"/>
        <v>BUDMATVenecja</v>
      </c>
      <c r="Q291" s="403" t="s">
        <v>445</v>
      </c>
      <c r="R291" s="428" t="s">
        <v>463</v>
      </c>
      <c r="S291" s="423" t="str">
        <f t="shared" si="5"/>
        <v>P15 S</v>
      </c>
      <c r="T291" s="442" t="s">
        <v>125</v>
      </c>
      <c r="U291" s="430" t="str">
        <f t="shared" si="4"/>
        <v xml:space="preserve">P15 </v>
      </c>
      <c r="V291" s="431"/>
      <c r="W291" s="427" t="s">
        <v>1067</v>
      </c>
    </row>
    <row r="292" spans="16:23" ht="15.75">
      <c r="P292" s="386" t="str">
        <f t="shared" si="6"/>
        <v>BUDMATWenus</v>
      </c>
      <c r="Q292" s="403" t="s">
        <v>445</v>
      </c>
      <c r="R292" s="441" t="s">
        <v>467</v>
      </c>
      <c r="S292" s="423" t="str">
        <f t="shared" si="5"/>
        <v>P15 L</v>
      </c>
      <c r="T292" s="442" t="s">
        <v>119</v>
      </c>
      <c r="U292" s="430" t="str">
        <f t="shared" si="4"/>
        <v xml:space="preserve">P15 </v>
      </c>
      <c r="V292" s="431"/>
      <c r="W292" s="427" t="s">
        <v>538</v>
      </c>
    </row>
    <row r="293" spans="16:23" ht="15.75">
      <c r="P293" s="386" t="str">
        <f t="shared" si="6"/>
        <v>BUDMATMurano</v>
      </c>
      <c r="Q293" s="403" t="s">
        <v>445</v>
      </c>
      <c r="R293" s="441" t="s">
        <v>471</v>
      </c>
      <c r="S293" s="423" t="str">
        <f t="shared" si="5"/>
        <v>P15 U</v>
      </c>
      <c r="T293" s="442" t="s">
        <v>127</v>
      </c>
      <c r="U293" s="430" t="str">
        <f t="shared" si="4"/>
        <v xml:space="preserve">P15 </v>
      </c>
      <c r="V293" s="431"/>
      <c r="W293" s="433" t="s">
        <v>1475</v>
      </c>
    </row>
    <row r="294" spans="16:23" ht="15.75">
      <c r="P294" s="386" t="str">
        <f t="shared" si="6"/>
        <v>BUDMATBella Sara</v>
      </c>
      <c r="Q294" s="403" t="s">
        <v>445</v>
      </c>
      <c r="R294" s="441" t="s">
        <v>476</v>
      </c>
      <c r="S294" s="423" t="str">
        <f t="shared" si="5"/>
        <v>P15 H</v>
      </c>
      <c r="T294" s="442" t="s">
        <v>115</v>
      </c>
      <c r="U294" s="430" t="str">
        <f t="shared" si="4"/>
        <v xml:space="preserve">P15 </v>
      </c>
      <c r="V294" s="431"/>
      <c r="W294" s="427" t="s">
        <v>448</v>
      </c>
    </row>
    <row r="295" spans="16:23" ht="15.75">
      <c r="P295" s="386" t="str">
        <f t="shared" si="6"/>
        <v>BUDMATFerrara</v>
      </c>
      <c r="Q295" s="403" t="s">
        <v>445</v>
      </c>
      <c r="R295" s="441" t="s">
        <v>480</v>
      </c>
      <c r="S295" s="423" t="str">
        <f t="shared" si="5"/>
        <v>P15 W</v>
      </c>
      <c r="T295" s="442" t="s">
        <v>128</v>
      </c>
      <c r="U295" s="430" t="str">
        <f t="shared" si="4"/>
        <v xml:space="preserve">P15 </v>
      </c>
      <c r="V295" s="431"/>
      <c r="W295" s="432" t="s">
        <v>583</v>
      </c>
    </row>
    <row r="296" spans="16:23" ht="15.75">
      <c r="P296" s="386" t="str">
        <f t="shared" si="6"/>
        <v>BUDMATRialto</v>
      </c>
      <c r="Q296" s="403" t="s">
        <v>445</v>
      </c>
      <c r="R296" s="441" t="s">
        <v>484</v>
      </c>
      <c r="S296" s="423" t="str">
        <f t="shared" si="5"/>
        <v>P15 T + dodatkowa uszczelka butylowa</v>
      </c>
      <c r="T296" s="442" t="s">
        <v>126</v>
      </c>
      <c r="U296" s="430" t="str">
        <f t="shared" si="4"/>
        <v xml:space="preserve">P15 </v>
      </c>
      <c r="V296" s="431" t="s">
        <v>1042</v>
      </c>
      <c r="W296" s="427" t="s">
        <v>524</v>
      </c>
    </row>
    <row r="297" spans="16:23" ht="15.75">
      <c r="P297" s="386" t="str">
        <f t="shared" si="6"/>
        <v>BUDMATTRB -18 / 1100</v>
      </c>
      <c r="Q297" s="403" t="s">
        <v>445</v>
      </c>
      <c r="R297" s="438" t="s">
        <v>698</v>
      </c>
      <c r="S297" s="423" t="str">
        <f t="shared" si="5"/>
        <v>P15 F</v>
      </c>
      <c r="T297" s="442" t="s">
        <v>111</v>
      </c>
      <c r="U297" s="430" t="str">
        <f t="shared" si="4"/>
        <v xml:space="preserve">P15 </v>
      </c>
      <c r="V297" s="431"/>
      <c r="W297" s="427" t="s">
        <v>483</v>
      </c>
    </row>
    <row r="298" spans="16:23" ht="15.75">
      <c r="P298" s="386" t="str">
        <f t="shared" si="6"/>
        <v>BUDMATTRB-18 / 1124</v>
      </c>
      <c r="Q298" s="403" t="s">
        <v>445</v>
      </c>
      <c r="R298" s="438" t="s">
        <v>699</v>
      </c>
      <c r="S298" s="423" t="str">
        <f t="shared" si="5"/>
        <v>P15 F</v>
      </c>
      <c r="T298" s="442" t="s">
        <v>111</v>
      </c>
      <c r="U298" s="430" t="str">
        <f t="shared" si="4"/>
        <v xml:space="preserve">P15 </v>
      </c>
      <c r="V298" s="431"/>
      <c r="W298" s="427" t="s">
        <v>429</v>
      </c>
    </row>
    <row r="299" spans="16:23" ht="15.75">
      <c r="P299" s="386" t="str">
        <f t="shared" si="6"/>
        <v>BUDMATTRB-35 / 965</v>
      </c>
      <c r="Q299" s="403" t="s">
        <v>445</v>
      </c>
      <c r="R299" s="438" t="s">
        <v>700</v>
      </c>
      <c r="S299" s="423" t="str">
        <f t="shared" si="5"/>
        <v>P15 G</v>
      </c>
      <c r="T299" s="442" t="s">
        <v>113</v>
      </c>
      <c r="U299" s="430" t="str">
        <f t="shared" ref="U299:U390" si="7">IF(T299="normal","P14 ",(IF(T299="uniwersal","P10 ","P15 ")))</f>
        <v xml:space="preserve">P15 </v>
      </c>
      <c r="V299" s="431"/>
      <c r="W299" s="427" t="s">
        <v>519</v>
      </c>
    </row>
    <row r="300" spans="16:23" ht="15.75">
      <c r="P300" s="386" t="str">
        <f t="shared" si="6"/>
        <v>BUDMATTRB-35 / 1035</v>
      </c>
      <c r="Q300" s="403" t="s">
        <v>445</v>
      </c>
      <c r="R300" s="438" t="s">
        <v>701</v>
      </c>
      <c r="S300" s="423" t="str">
        <f t="shared" ref="S300:S373" si="8">CONCATENATE(U300,T300,V300)</f>
        <v>P15 G</v>
      </c>
      <c r="T300" s="442" t="s">
        <v>113</v>
      </c>
      <c r="U300" s="430" t="str">
        <f t="shared" si="7"/>
        <v xml:space="preserve">P15 </v>
      </c>
      <c r="V300" s="431"/>
      <c r="W300" s="427" t="s">
        <v>447</v>
      </c>
    </row>
    <row r="301" spans="16:23" ht="15.75">
      <c r="P301" s="386" t="str">
        <f t="shared" si="6"/>
        <v>BUDMATTRB-35 / 1050</v>
      </c>
      <c r="Q301" s="403" t="s">
        <v>445</v>
      </c>
      <c r="R301" s="438" t="s">
        <v>702</v>
      </c>
      <c r="S301" s="423" t="str">
        <f t="shared" si="8"/>
        <v>P15 G</v>
      </c>
      <c r="T301" s="442" t="s">
        <v>113</v>
      </c>
      <c r="U301" s="430" t="str">
        <f t="shared" si="7"/>
        <v xml:space="preserve">P15 </v>
      </c>
      <c r="V301" s="431"/>
      <c r="W301" s="427" t="s">
        <v>1026</v>
      </c>
    </row>
    <row r="302" spans="16:23" ht="15.75">
      <c r="P302" s="386" t="str">
        <f t="shared" si="6"/>
        <v>BUDMAX-METALMagnat</v>
      </c>
      <c r="Q302" s="403" t="s">
        <v>488</v>
      </c>
      <c r="R302" s="428" t="s">
        <v>492</v>
      </c>
      <c r="S302" s="423" t="str">
        <f t="shared" si="8"/>
        <v>P15 N</v>
      </c>
      <c r="T302" s="442" t="s">
        <v>1</v>
      </c>
      <c r="U302" s="430" t="str">
        <f t="shared" si="7"/>
        <v xml:space="preserve">P15 </v>
      </c>
      <c r="V302" s="431"/>
      <c r="W302" s="432" t="s">
        <v>1402</v>
      </c>
    </row>
    <row r="303" spans="16:23" ht="15.75">
      <c r="P303" s="386" t="str">
        <f t="shared" si="6"/>
        <v>BUDMAX-METALEco-Max</v>
      </c>
      <c r="Q303" s="403" t="s">
        <v>488</v>
      </c>
      <c r="R303" s="428" t="s">
        <v>496</v>
      </c>
      <c r="S303" s="423" t="str">
        <f t="shared" si="8"/>
        <v>P15 N</v>
      </c>
      <c r="T303" s="442" t="s">
        <v>1</v>
      </c>
      <c r="U303" s="430" t="str">
        <f t="shared" si="7"/>
        <v xml:space="preserve">P15 </v>
      </c>
      <c r="V303" s="431"/>
      <c r="W303" s="439" t="s">
        <v>676</v>
      </c>
    </row>
    <row r="304" spans="16:23" ht="15.75">
      <c r="P304" s="386" t="str">
        <f t="shared" si="6"/>
        <v>BUDMAX-METALBingo</v>
      </c>
      <c r="Q304" s="403" t="s">
        <v>488</v>
      </c>
      <c r="R304" s="428" t="s">
        <v>500</v>
      </c>
      <c r="S304" s="423" t="str">
        <f t="shared" si="8"/>
        <v>P15 N</v>
      </c>
      <c r="T304" s="442" t="s">
        <v>1</v>
      </c>
      <c r="U304" s="430" t="str">
        <f t="shared" si="7"/>
        <v xml:space="preserve">P15 </v>
      </c>
      <c r="V304" s="431"/>
      <c r="W304" s="427" t="s">
        <v>650</v>
      </c>
    </row>
    <row r="305" spans="16:23" ht="15.75">
      <c r="P305" s="386" t="str">
        <f t="shared" si="6"/>
        <v>BUDMAX-METALT-18</v>
      </c>
      <c r="Q305" s="403" t="s">
        <v>488</v>
      </c>
      <c r="R305" s="438" t="s">
        <v>693</v>
      </c>
      <c r="S305" s="423" t="str">
        <f t="shared" si="8"/>
        <v>P15 F</v>
      </c>
      <c r="T305" s="429" t="s">
        <v>111</v>
      </c>
      <c r="U305" s="430" t="str">
        <f t="shared" si="7"/>
        <v xml:space="preserve">P15 </v>
      </c>
      <c r="V305" s="431"/>
      <c r="W305" s="427" t="s">
        <v>491</v>
      </c>
    </row>
    <row r="306" spans="16:23" ht="15.75">
      <c r="P306" s="386" t="str">
        <f t="shared" si="6"/>
        <v>CEMBRIT / SWISSPEARLEurofala B59</v>
      </c>
      <c r="Q306" s="403" t="s">
        <v>1818</v>
      </c>
      <c r="R306" s="428" t="s">
        <v>1823</v>
      </c>
      <c r="S306" s="423" t="str">
        <f t="shared" si="8"/>
        <v>P15 C</v>
      </c>
      <c r="T306" s="442" t="s">
        <v>107</v>
      </c>
      <c r="U306" s="430" t="str">
        <f t="shared" si="7"/>
        <v xml:space="preserve">P15 </v>
      </c>
      <c r="V306" s="431"/>
      <c r="W306" s="427" t="s">
        <v>1423</v>
      </c>
    </row>
    <row r="307" spans="16:23" ht="15.75">
      <c r="P307" s="386" t="str">
        <f t="shared" si="6"/>
        <v>CEMBRIT / SWISSPEARLSwisspearl W130-9</v>
      </c>
      <c r="Q307" s="403" t="s">
        <v>1818</v>
      </c>
      <c r="R307" s="428" t="s">
        <v>1824</v>
      </c>
      <c r="S307" s="423" t="str">
        <f t="shared" si="8"/>
        <v>P15 C</v>
      </c>
      <c r="T307" s="442" t="s">
        <v>107</v>
      </c>
      <c r="U307" s="430" t="str">
        <f t="shared" si="7"/>
        <v xml:space="preserve">P15 </v>
      </c>
      <c r="V307" s="431"/>
      <c r="W307" s="427" t="s">
        <v>544</v>
      </c>
    </row>
    <row r="308" spans="16:23" ht="15.75">
      <c r="P308" s="386" t="str">
        <f t="shared" si="6"/>
        <v>CREATONDomino</v>
      </c>
      <c r="Q308" s="403" t="s">
        <v>1031</v>
      </c>
      <c r="R308" s="428" t="s">
        <v>1051</v>
      </c>
      <c r="S308" s="423" t="str">
        <f t="shared" si="8"/>
        <v>Typ - 29</v>
      </c>
      <c r="T308" s="442">
        <v>29</v>
      </c>
      <c r="U308" s="430" t="s">
        <v>1045</v>
      </c>
      <c r="V308" s="431"/>
      <c r="W308" s="427" t="s">
        <v>549</v>
      </c>
    </row>
    <row r="309" spans="16:23" ht="15.75">
      <c r="P309" s="386" t="str">
        <f t="shared" si="6"/>
        <v>CREATONGöteborg</v>
      </c>
      <c r="Q309" s="403" t="s">
        <v>1031</v>
      </c>
      <c r="R309" s="438" t="s">
        <v>1065</v>
      </c>
      <c r="S309" s="423" t="str">
        <f t="shared" si="8"/>
        <v>Typ - O1</v>
      </c>
      <c r="T309" s="442" t="s">
        <v>1068</v>
      </c>
      <c r="U309" s="430" t="s">
        <v>1045</v>
      </c>
      <c r="V309" s="431"/>
      <c r="W309" s="427" t="s">
        <v>490</v>
      </c>
    </row>
    <row r="310" spans="16:23" ht="15.75">
      <c r="P310" s="386" t="str">
        <f t="shared" si="6"/>
        <v>CREATONHaidelberg</v>
      </c>
      <c r="Q310" s="403" t="s">
        <v>1031</v>
      </c>
      <c r="R310" s="438" t="s">
        <v>1066</v>
      </c>
      <c r="S310" s="423" t="str">
        <f t="shared" si="8"/>
        <v>Typ - O2</v>
      </c>
      <c r="T310" s="442" t="s">
        <v>1069</v>
      </c>
      <c r="U310" s="430" t="s">
        <v>1045</v>
      </c>
      <c r="V310" s="431"/>
      <c r="W310" s="427" t="s">
        <v>1555</v>
      </c>
    </row>
    <row r="311" spans="16:23" ht="15.75">
      <c r="P311" s="386" t="str">
        <f t="shared" si="6"/>
        <v>CREATONKapstad</v>
      </c>
      <c r="Q311" s="403" t="s">
        <v>1031</v>
      </c>
      <c r="R311" s="438" t="s">
        <v>1555</v>
      </c>
      <c r="S311" s="423" t="str">
        <f t="shared" si="8"/>
        <v>Typ - 27</v>
      </c>
      <c r="T311" s="442">
        <v>27</v>
      </c>
      <c r="U311" s="430" t="s">
        <v>1045</v>
      </c>
      <c r="V311" s="431"/>
      <c r="W311" s="427" t="s">
        <v>612</v>
      </c>
    </row>
    <row r="312" spans="16:23" ht="15.75">
      <c r="P312" s="386" t="str">
        <f t="shared" si="6"/>
        <v>CREATONSimpla</v>
      </c>
      <c r="Q312" s="403" t="s">
        <v>1031</v>
      </c>
      <c r="R312" s="438" t="s">
        <v>1862</v>
      </c>
      <c r="S312" s="423" t="str">
        <f t="shared" si="8"/>
        <v>Typ - 31</v>
      </c>
      <c r="T312" s="442">
        <v>31</v>
      </c>
      <c r="U312" s="430" t="s">
        <v>1045</v>
      </c>
      <c r="V312" s="431"/>
      <c r="W312" s="433" t="s">
        <v>1561</v>
      </c>
    </row>
    <row r="313" spans="16:23" ht="15.75">
      <c r="P313" s="386" t="str">
        <f t="shared" si="6"/>
        <v>CREATONTitania</v>
      </c>
      <c r="Q313" s="403" t="s">
        <v>1031</v>
      </c>
      <c r="R313" s="438" t="s">
        <v>1070</v>
      </c>
      <c r="S313" s="423" t="str">
        <f t="shared" si="8"/>
        <v>Typ - 22</v>
      </c>
      <c r="T313" s="442">
        <v>22</v>
      </c>
      <c r="U313" s="430" t="s">
        <v>1045</v>
      </c>
      <c r="V313" s="431"/>
      <c r="W313" s="427" t="s">
        <v>597</v>
      </c>
    </row>
    <row r="314" spans="16:23" ht="15.75">
      <c r="P314" s="386" t="str">
        <f t="shared" si="6"/>
        <v>DACH-METALRzymska</v>
      </c>
      <c r="Q314" s="403" t="s">
        <v>507</v>
      </c>
      <c r="R314" s="428" t="s">
        <v>511</v>
      </c>
      <c r="S314" s="423" t="str">
        <f t="shared" si="8"/>
        <v>P15 W</v>
      </c>
      <c r="T314" s="442" t="s">
        <v>128</v>
      </c>
      <c r="U314" s="430" t="str">
        <f t="shared" si="7"/>
        <v xml:space="preserve">P15 </v>
      </c>
      <c r="V314" s="431"/>
      <c r="W314" s="427" t="s">
        <v>623</v>
      </c>
    </row>
    <row r="315" spans="16:23" ht="15.75">
      <c r="P315" s="386" t="str">
        <f t="shared" si="6"/>
        <v>DACHPOLArte</v>
      </c>
      <c r="Q315" s="403" t="s">
        <v>515</v>
      </c>
      <c r="R315" s="428" t="s">
        <v>1413</v>
      </c>
      <c r="S315" s="423" t="str">
        <f t="shared" si="8"/>
        <v>P15 J</v>
      </c>
      <c r="T315" s="442" t="s">
        <v>1414</v>
      </c>
      <c r="U315" s="430" t="str">
        <f t="shared" si="7"/>
        <v xml:space="preserve">P15 </v>
      </c>
      <c r="V315" s="431"/>
      <c r="W315" s="427" t="s">
        <v>623</v>
      </c>
    </row>
    <row r="316" spans="16:23" ht="15.75">
      <c r="P316" s="386" t="str">
        <f t="shared" si="6"/>
        <v>DACHPOLIris</v>
      </c>
      <c r="Q316" s="403" t="s">
        <v>515</v>
      </c>
      <c r="R316" s="428" t="s">
        <v>519</v>
      </c>
      <c r="S316" s="423" t="str">
        <f t="shared" si="8"/>
        <v>P15 N</v>
      </c>
      <c r="T316" s="442" t="s">
        <v>1</v>
      </c>
      <c r="U316" s="430" t="str">
        <f t="shared" si="7"/>
        <v xml:space="preserve">P15 </v>
      </c>
      <c r="V316" s="431"/>
      <c r="W316" s="427" t="s">
        <v>632</v>
      </c>
    </row>
    <row r="317" spans="16:23" ht="15.75">
      <c r="P317" s="386" t="str">
        <f t="shared" si="6"/>
        <v>DACHPOLFutura / TD 15</v>
      </c>
      <c r="Q317" s="403" t="s">
        <v>515</v>
      </c>
      <c r="R317" s="428" t="s">
        <v>1825</v>
      </c>
      <c r="S317" s="423" t="str">
        <f t="shared" si="8"/>
        <v>P15 U</v>
      </c>
      <c r="T317" s="442" t="s">
        <v>127</v>
      </c>
      <c r="U317" s="430" t="str">
        <f t="shared" si="7"/>
        <v xml:space="preserve">P15 </v>
      </c>
      <c r="V317" s="431"/>
      <c r="W317" s="427" t="s">
        <v>562</v>
      </c>
    </row>
    <row r="318" spans="16:23" ht="15.75">
      <c r="P318" s="386" t="str">
        <f t="shared" si="6"/>
        <v>DACHPOLEgeria</v>
      </c>
      <c r="Q318" s="403" t="s">
        <v>515</v>
      </c>
      <c r="R318" s="428" t="s">
        <v>526</v>
      </c>
      <c r="S318" s="423" t="str">
        <f t="shared" si="8"/>
        <v>P15 T</v>
      </c>
      <c r="T318" s="442" t="s">
        <v>126</v>
      </c>
      <c r="U318" s="430" t="str">
        <f t="shared" si="7"/>
        <v xml:space="preserve">P15 </v>
      </c>
      <c r="V318" s="431"/>
      <c r="W318" s="427" t="s">
        <v>562</v>
      </c>
    </row>
    <row r="319" spans="16:23" ht="15.75">
      <c r="P319" s="386" t="str">
        <f t="shared" si="6"/>
        <v>DACHPOLBD45</v>
      </c>
      <c r="Q319" s="403" t="s">
        <v>515</v>
      </c>
      <c r="R319" s="428" t="s">
        <v>530</v>
      </c>
      <c r="S319" s="423" t="str">
        <f t="shared" si="8"/>
        <v>P15 P</v>
      </c>
      <c r="T319" s="442" t="s">
        <v>123</v>
      </c>
      <c r="U319" s="430" t="str">
        <f t="shared" si="7"/>
        <v xml:space="preserve">P15 </v>
      </c>
      <c r="V319" s="431"/>
      <c r="W319" s="427" t="s">
        <v>529</v>
      </c>
    </row>
    <row r="320" spans="16:23" ht="15.75">
      <c r="P320" s="386" t="str">
        <f t="shared" si="6"/>
        <v>DACH-STYLMerkury</v>
      </c>
      <c r="Q320" s="403" t="s">
        <v>533</v>
      </c>
      <c r="R320" s="428" t="s">
        <v>536</v>
      </c>
      <c r="S320" s="423" t="str">
        <f t="shared" si="8"/>
        <v>P15 N</v>
      </c>
      <c r="T320" s="442" t="s">
        <v>1</v>
      </c>
      <c r="U320" s="430" t="str">
        <f t="shared" si="7"/>
        <v xml:space="preserve">P15 </v>
      </c>
      <c r="V320" s="431"/>
      <c r="W320" s="432" t="s">
        <v>1404</v>
      </c>
    </row>
    <row r="321" spans="16:23" ht="15.75">
      <c r="P321" s="386" t="str">
        <f t="shared" si="6"/>
        <v>DACH-STYLSaturn</v>
      </c>
      <c r="Q321" s="403" t="s">
        <v>533</v>
      </c>
      <c r="R321" s="428" t="s">
        <v>540</v>
      </c>
      <c r="S321" s="423" t="str">
        <f t="shared" si="8"/>
        <v>P15 N</v>
      </c>
      <c r="T321" s="442" t="s">
        <v>1</v>
      </c>
      <c r="U321" s="430" t="str">
        <f t="shared" si="7"/>
        <v xml:space="preserve">P15 </v>
      </c>
      <c r="V321" s="431"/>
      <c r="W321" s="432" t="s">
        <v>1406</v>
      </c>
    </row>
    <row r="322" spans="16:23" ht="15.75">
      <c r="P322" s="386" t="str">
        <f t="shared" si="6"/>
        <v xml:space="preserve">DACH-STYLJowisz </v>
      </c>
      <c r="Q322" s="403" t="s">
        <v>533</v>
      </c>
      <c r="R322" s="428" t="s">
        <v>544</v>
      </c>
      <c r="S322" s="423" t="str">
        <f t="shared" si="8"/>
        <v>P15 W</v>
      </c>
      <c r="T322" s="442" t="s">
        <v>128</v>
      </c>
      <c r="U322" s="430" t="str">
        <f t="shared" si="7"/>
        <v xml:space="preserve">P15 </v>
      </c>
      <c r="V322" s="431"/>
      <c r="W322" s="427" t="s">
        <v>674</v>
      </c>
    </row>
    <row r="323" spans="16:23" ht="15.75">
      <c r="P323" s="386" t="str">
        <f t="shared" si="6"/>
        <v>DACHY ŁUCZAJArmano</v>
      </c>
      <c r="Q323" s="403" t="s">
        <v>548</v>
      </c>
      <c r="R323" s="428" t="s">
        <v>552</v>
      </c>
      <c r="S323" s="423" t="str">
        <f t="shared" si="8"/>
        <v>P15 S</v>
      </c>
      <c r="T323" s="442" t="s">
        <v>125</v>
      </c>
      <c r="U323" s="430" t="str">
        <f t="shared" si="7"/>
        <v xml:space="preserve">P15 </v>
      </c>
      <c r="V323" s="431"/>
      <c r="W323" s="432" t="s">
        <v>1011</v>
      </c>
    </row>
    <row r="324" spans="16:23" ht="15.75">
      <c r="P324" s="386" t="str">
        <f t="shared" si="6"/>
        <v>DACHY ŁUCZAJBarcelona</v>
      </c>
      <c r="Q324" s="403" t="s">
        <v>548</v>
      </c>
      <c r="R324" s="428" t="s">
        <v>1416</v>
      </c>
      <c r="S324" s="423" t="str">
        <f t="shared" si="8"/>
        <v>P15 M</v>
      </c>
      <c r="T324" s="442" t="s">
        <v>121</v>
      </c>
      <c r="U324" s="430" t="str">
        <f t="shared" si="7"/>
        <v xml:space="preserve">P15 </v>
      </c>
      <c r="V324" s="431"/>
      <c r="W324" s="427" t="s">
        <v>667</v>
      </c>
    </row>
    <row r="325" spans="16:23" ht="15.75">
      <c r="P325" s="386" t="str">
        <f t="shared" si="6"/>
        <v>DEKAPOLProfil A</v>
      </c>
      <c r="Q325" s="403" t="s">
        <v>556</v>
      </c>
      <c r="R325" s="428" t="s">
        <v>560</v>
      </c>
      <c r="S325" s="423" t="str">
        <f t="shared" si="8"/>
        <v>P15 N</v>
      </c>
      <c r="T325" s="442" t="s">
        <v>1</v>
      </c>
      <c r="U325" s="430" t="str">
        <f t="shared" si="7"/>
        <v xml:space="preserve">P15 </v>
      </c>
      <c r="V325" s="431"/>
      <c r="W325" s="427" t="s">
        <v>487</v>
      </c>
    </row>
    <row r="326" spans="16:23" ht="15.75">
      <c r="P326" s="386" t="str">
        <f t="shared" si="6"/>
        <v>DEKAPOLMetis</v>
      </c>
      <c r="Q326" s="403" t="s">
        <v>556</v>
      </c>
      <c r="R326" s="428" t="s">
        <v>564</v>
      </c>
      <c r="S326" s="423" t="str">
        <f t="shared" si="8"/>
        <v>P15 N</v>
      </c>
      <c r="T326" s="442" t="s">
        <v>1</v>
      </c>
      <c r="U326" s="430" t="str">
        <f t="shared" si="7"/>
        <v xml:space="preserve">P15 </v>
      </c>
      <c r="V326" s="431"/>
      <c r="W326" s="427" t="s">
        <v>1072</v>
      </c>
    </row>
    <row r="327" spans="16:23" ht="15.75">
      <c r="P327" s="386" t="str">
        <f t="shared" si="6"/>
        <v>DEKAPOLProfil B</v>
      </c>
      <c r="Q327" s="403" t="s">
        <v>556</v>
      </c>
      <c r="R327" s="428" t="s">
        <v>568</v>
      </c>
      <c r="S327" s="423" t="str">
        <f t="shared" si="8"/>
        <v>P15 B</v>
      </c>
      <c r="T327" s="442" t="s">
        <v>105</v>
      </c>
      <c r="U327" s="430" t="str">
        <f t="shared" si="7"/>
        <v xml:space="preserve">P15 </v>
      </c>
      <c r="V327" s="431"/>
      <c r="W327" s="427" t="s">
        <v>590</v>
      </c>
    </row>
    <row r="328" spans="16:23" ht="15.75">
      <c r="P328" s="386" t="str">
        <f t="shared" si="6"/>
        <v>DISPOLStella</v>
      </c>
      <c r="Q328" s="403" t="s">
        <v>572</v>
      </c>
      <c r="R328" s="428" t="s">
        <v>576</v>
      </c>
      <c r="S328" s="423" t="str">
        <f t="shared" si="8"/>
        <v>P15 N</v>
      </c>
      <c r="T328" s="442" t="s">
        <v>1</v>
      </c>
      <c r="U328" s="430" t="str">
        <f t="shared" si="7"/>
        <v xml:space="preserve">P15 </v>
      </c>
      <c r="V328" s="431"/>
      <c r="W328" s="427" t="s">
        <v>673</v>
      </c>
    </row>
    <row r="329" spans="16:23" ht="15.75">
      <c r="P329" s="386" t="str">
        <f t="shared" si="6"/>
        <v>DISPOLLuna</v>
      </c>
      <c r="Q329" s="403" t="s">
        <v>572</v>
      </c>
      <c r="R329" s="428" t="s">
        <v>580</v>
      </c>
      <c r="S329" s="423" t="str">
        <f t="shared" si="8"/>
        <v>P15 N</v>
      </c>
      <c r="T329" s="442" t="s">
        <v>1</v>
      </c>
      <c r="U329" s="430" t="str">
        <f t="shared" si="7"/>
        <v xml:space="preserve">P15 </v>
      </c>
      <c r="V329" s="431"/>
      <c r="W329" s="432" t="s">
        <v>472</v>
      </c>
    </row>
    <row r="330" spans="16:23" ht="15.75">
      <c r="P330" s="386" t="str">
        <f t="shared" si="6"/>
        <v>DOM BLACHBonita</v>
      </c>
      <c r="Q330" s="403" t="s">
        <v>584</v>
      </c>
      <c r="R330" s="428" t="s">
        <v>588</v>
      </c>
      <c r="S330" s="423" t="str">
        <f t="shared" si="8"/>
        <v>P15 N</v>
      </c>
      <c r="T330" s="442" t="s">
        <v>1</v>
      </c>
      <c r="U330" s="430" t="str">
        <f t="shared" si="7"/>
        <v xml:space="preserve">P15 </v>
      </c>
      <c r="V330" s="431"/>
      <c r="W330" s="427" t="s">
        <v>427</v>
      </c>
    </row>
    <row r="331" spans="16:23" ht="15.75">
      <c r="P331" s="386" t="str">
        <f t="shared" si="6"/>
        <v>EURONIT / ETERNIT BALTICGotycka</v>
      </c>
      <c r="Q331" s="403" t="s">
        <v>1820</v>
      </c>
      <c r="R331" s="428" t="s">
        <v>595</v>
      </c>
      <c r="S331" s="423" t="str">
        <f t="shared" si="8"/>
        <v>P15 E</v>
      </c>
      <c r="T331" s="442" t="s">
        <v>109</v>
      </c>
      <c r="U331" s="430" t="str">
        <f t="shared" si="7"/>
        <v xml:space="preserve">P15 </v>
      </c>
      <c r="V331" s="431"/>
      <c r="W331" s="432" t="s">
        <v>493</v>
      </c>
    </row>
    <row r="332" spans="16:23" ht="15.75">
      <c r="P332" s="386" t="str">
        <f t="shared" si="6"/>
        <v>EURONIT / ETERNIT BALTICVilla / Banga</v>
      </c>
      <c r="Q332" s="403" t="s">
        <v>1820</v>
      </c>
      <c r="R332" s="428" t="s">
        <v>1826</v>
      </c>
      <c r="S332" s="423" t="str">
        <f t="shared" si="8"/>
        <v>P15 E</v>
      </c>
      <c r="T332" s="442" t="s">
        <v>109</v>
      </c>
      <c r="U332" s="430" t="str">
        <f t="shared" si="7"/>
        <v xml:space="preserve">P15 </v>
      </c>
      <c r="V332" s="431"/>
      <c r="W332" s="427" t="s">
        <v>689</v>
      </c>
    </row>
    <row r="333" spans="16:23" ht="15.75">
      <c r="P333" s="386" t="str">
        <f t="shared" si="6"/>
        <v>EURONIT / ETERNIT BALTICEkofala / Klasika</v>
      </c>
      <c r="Q333" s="403" t="s">
        <v>1820</v>
      </c>
      <c r="R333" s="428" t="s">
        <v>1827</v>
      </c>
      <c r="S333" s="423" t="str">
        <f t="shared" si="8"/>
        <v>P15 V</v>
      </c>
      <c r="T333" s="442" t="s">
        <v>1828</v>
      </c>
      <c r="U333" s="430" t="str">
        <f t="shared" si="7"/>
        <v xml:space="preserve">P15 </v>
      </c>
      <c r="V333" s="431"/>
      <c r="W333" s="432" t="s">
        <v>689</v>
      </c>
    </row>
    <row r="334" spans="16:23" ht="15.75">
      <c r="P334" s="386" t="str">
        <f t="shared" si="6"/>
        <v>EURONIT / ETERNIT BALTICAgro L</v>
      </c>
      <c r="Q334" s="403" t="s">
        <v>1820</v>
      </c>
      <c r="R334" s="428" t="s">
        <v>1829</v>
      </c>
      <c r="S334" s="423" t="str">
        <f t="shared" si="8"/>
        <v>P15 V</v>
      </c>
      <c r="T334" s="442" t="s">
        <v>1828</v>
      </c>
      <c r="U334" s="430" t="str">
        <f t="shared" si="7"/>
        <v xml:space="preserve">P15 </v>
      </c>
      <c r="V334" s="431"/>
      <c r="W334" s="432" t="s">
        <v>585</v>
      </c>
    </row>
    <row r="335" spans="16:23" ht="15.75">
      <c r="P335" s="386" t="str">
        <f t="shared" si="6"/>
        <v>EURONIT / ETERNIT BALTICAgro XL</v>
      </c>
      <c r="Q335" s="403" t="s">
        <v>1820</v>
      </c>
      <c r="R335" s="428" t="s">
        <v>1830</v>
      </c>
      <c r="S335" s="423" t="str">
        <f t="shared" si="8"/>
        <v>P15 V</v>
      </c>
      <c r="T335" s="442" t="s">
        <v>1828</v>
      </c>
      <c r="U335" s="430" t="str">
        <f t="shared" si="7"/>
        <v xml:space="preserve">P15 </v>
      </c>
      <c r="V335" s="431"/>
      <c r="W335" s="433" t="s">
        <v>1546</v>
      </c>
    </row>
    <row r="336" spans="16:23" ht="15.75">
      <c r="P336" s="386" t="str">
        <f t="shared" si="6"/>
        <v>EURONITExtra</v>
      </c>
      <c r="Q336" s="403" t="s">
        <v>1032</v>
      </c>
      <c r="R336" s="438" t="s">
        <v>643</v>
      </c>
      <c r="S336" s="423" t="str">
        <f t="shared" si="8"/>
        <v>Typ - O2</v>
      </c>
      <c r="T336" s="442" t="s">
        <v>1069</v>
      </c>
      <c r="U336" s="430" t="s">
        <v>1045</v>
      </c>
      <c r="V336" s="431"/>
      <c r="W336" s="427" t="s">
        <v>435</v>
      </c>
    </row>
    <row r="337" spans="16:23" ht="15.75">
      <c r="P337" s="386" t="str">
        <f t="shared" si="6"/>
        <v>EURONITProfil S</v>
      </c>
      <c r="Q337" s="403" t="s">
        <v>1032</v>
      </c>
      <c r="R337" s="438" t="s">
        <v>1071</v>
      </c>
      <c r="S337" s="423" t="str">
        <f t="shared" si="8"/>
        <v>Typ - O1</v>
      </c>
      <c r="T337" s="442" t="s">
        <v>1068</v>
      </c>
      <c r="U337" s="430" t="s">
        <v>1045</v>
      </c>
      <c r="V337" s="431"/>
      <c r="W337" s="432" t="s">
        <v>523</v>
      </c>
    </row>
    <row r="338" spans="16:23" ht="15.75">
      <c r="P338" s="386" t="str">
        <f t="shared" si="6"/>
        <v>FINCO STALAkcent</v>
      </c>
      <c r="Q338" s="403" t="s">
        <v>599</v>
      </c>
      <c r="R338" s="428" t="s">
        <v>603</v>
      </c>
      <c r="S338" s="423" t="str">
        <f t="shared" si="8"/>
        <v>P15 N</v>
      </c>
      <c r="T338" s="442" t="s">
        <v>1</v>
      </c>
      <c r="U338" s="430" t="str">
        <f t="shared" si="7"/>
        <v xml:space="preserve">P15 </v>
      </c>
      <c r="V338" s="431"/>
      <c r="W338" s="432" t="s">
        <v>516</v>
      </c>
    </row>
    <row r="339" spans="16:23" ht="15.75">
      <c r="P339" s="386" t="str">
        <f t="shared" si="6"/>
        <v>FINCO STALAkord</v>
      </c>
      <c r="Q339" s="403" t="s">
        <v>599</v>
      </c>
      <c r="R339" s="428" t="s">
        <v>607</v>
      </c>
      <c r="S339" s="423" t="str">
        <f t="shared" si="8"/>
        <v>P15 N</v>
      </c>
      <c r="T339" s="442" t="s">
        <v>1</v>
      </c>
      <c r="U339" s="430" t="str">
        <f t="shared" si="7"/>
        <v xml:space="preserve">P15 </v>
      </c>
      <c r="V339" s="431"/>
      <c r="W339" s="432" t="s">
        <v>520</v>
      </c>
    </row>
    <row r="340" spans="16:23" ht="15.75">
      <c r="P340" s="386" t="str">
        <f t="shared" si="6"/>
        <v>FINCO STALTakt</v>
      </c>
      <c r="Q340" s="403" t="s">
        <v>599</v>
      </c>
      <c r="R340" s="428" t="s">
        <v>610</v>
      </c>
      <c r="S340" s="423" t="str">
        <f t="shared" si="8"/>
        <v>P15 N</v>
      </c>
      <c r="T340" s="442" t="s">
        <v>1</v>
      </c>
      <c r="U340" s="430" t="str">
        <f t="shared" si="7"/>
        <v xml:space="preserve">P15 </v>
      </c>
      <c r="V340" s="431"/>
      <c r="W340" s="427" t="s">
        <v>580</v>
      </c>
    </row>
    <row r="341" spans="16:23" ht="15.75">
      <c r="P341" s="386" t="str">
        <f t="shared" si="6"/>
        <v>FINCO STALVega</v>
      </c>
      <c r="Q341" s="403" t="s">
        <v>599</v>
      </c>
      <c r="R341" s="428" t="s">
        <v>592</v>
      </c>
      <c r="S341" s="423" t="str">
        <f t="shared" si="8"/>
        <v>P15 N</v>
      </c>
      <c r="T341" s="442" t="s">
        <v>1</v>
      </c>
      <c r="U341" s="430" t="str">
        <f t="shared" si="7"/>
        <v xml:space="preserve">P15 </v>
      </c>
      <c r="V341" s="431"/>
      <c r="W341" s="427" t="s">
        <v>580</v>
      </c>
    </row>
    <row r="342" spans="16:23" ht="15.75">
      <c r="P342" s="386" t="str">
        <f t="shared" si="6"/>
        <v>FINCO STALTango</v>
      </c>
      <c r="Q342" s="403" t="s">
        <v>599</v>
      </c>
      <c r="R342" s="428" t="s">
        <v>616</v>
      </c>
      <c r="S342" s="423" t="str">
        <f t="shared" si="8"/>
        <v>P15 W</v>
      </c>
      <c r="T342" s="442" t="s">
        <v>128</v>
      </c>
      <c r="U342" s="430" t="str">
        <f t="shared" si="7"/>
        <v xml:space="preserve">P15 </v>
      </c>
      <c r="V342" s="431"/>
      <c r="W342" s="427" t="s">
        <v>1073</v>
      </c>
    </row>
    <row r="343" spans="16:23" ht="15.75">
      <c r="P343" s="386" t="str">
        <f t="shared" si="6"/>
        <v>FINCO STALPiano</v>
      </c>
      <c r="Q343" s="403" t="s">
        <v>599</v>
      </c>
      <c r="R343" s="428" t="s">
        <v>620</v>
      </c>
      <c r="S343" s="423" t="str">
        <f t="shared" si="8"/>
        <v>P15 M</v>
      </c>
      <c r="T343" s="442" t="s">
        <v>121</v>
      </c>
      <c r="U343" s="430" t="str">
        <f t="shared" si="7"/>
        <v xml:space="preserve">P15 </v>
      </c>
      <c r="V343" s="431"/>
      <c r="W343" s="427" t="s">
        <v>535</v>
      </c>
    </row>
    <row r="344" spans="16:23" ht="15.75">
      <c r="P344" s="386" t="str">
        <f t="shared" si="6"/>
        <v>FINCO STALMetrum</v>
      </c>
      <c r="Q344" s="403" t="s">
        <v>599</v>
      </c>
      <c r="R344" s="428" t="s">
        <v>624</v>
      </c>
      <c r="S344" s="423" t="str">
        <f t="shared" si="8"/>
        <v>P15 S</v>
      </c>
      <c r="T344" s="442" t="s">
        <v>125</v>
      </c>
      <c r="U344" s="430" t="str">
        <f t="shared" si="7"/>
        <v xml:space="preserve">P15 </v>
      </c>
      <c r="V344" s="431"/>
      <c r="W344" s="427" t="s">
        <v>492</v>
      </c>
    </row>
    <row r="345" spans="16:23" ht="15.75">
      <c r="P345" s="386" t="str">
        <f t="shared" si="6"/>
        <v>FINISH PROFILESKing Max</v>
      </c>
      <c r="Q345" s="403" t="s">
        <v>628</v>
      </c>
      <c r="R345" s="428" t="s">
        <v>632</v>
      </c>
      <c r="S345" s="423" t="str">
        <f t="shared" si="8"/>
        <v>P15 N</v>
      </c>
      <c r="T345" s="442" t="s">
        <v>1</v>
      </c>
      <c r="U345" s="430" t="str">
        <f t="shared" si="7"/>
        <v xml:space="preserve">P15 </v>
      </c>
      <c r="V345" s="431"/>
      <c r="W345" s="433" t="s">
        <v>1562</v>
      </c>
    </row>
    <row r="346" spans="16:23" ht="15.75">
      <c r="P346" s="386" t="str">
        <f t="shared" ref="P346:P418" si="9">CONCATENATE(Q346,R346)</f>
        <v xml:space="preserve">FINISH PROFILESFinish   </v>
      </c>
      <c r="Q346" s="403" t="s">
        <v>628</v>
      </c>
      <c r="R346" s="428" t="s">
        <v>636</v>
      </c>
      <c r="S346" s="423" t="str">
        <f t="shared" si="8"/>
        <v>P15 N</v>
      </c>
      <c r="T346" s="442" t="s">
        <v>1</v>
      </c>
      <c r="U346" s="430" t="str">
        <f t="shared" si="7"/>
        <v xml:space="preserve">P15 </v>
      </c>
      <c r="V346" s="431"/>
      <c r="W346" s="427" t="s">
        <v>630</v>
      </c>
    </row>
    <row r="347" spans="16:23" ht="15.75">
      <c r="P347" s="386" t="str">
        <f t="shared" si="9"/>
        <v>FINISH PROFILESFinishdak</v>
      </c>
      <c r="Q347" s="403" t="s">
        <v>628</v>
      </c>
      <c r="R347" s="428" t="s">
        <v>639</v>
      </c>
      <c r="S347" s="423" t="str">
        <f t="shared" si="8"/>
        <v>P15 N</v>
      </c>
      <c r="T347" s="442" t="s">
        <v>1</v>
      </c>
      <c r="U347" s="430" t="str">
        <f t="shared" si="7"/>
        <v xml:space="preserve">P15 </v>
      </c>
      <c r="V347" s="431"/>
      <c r="W347" s="432" t="s">
        <v>1816</v>
      </c>
    </row>
    <row r="348" spans="16:23" ht="15.75">
      <c r="P348" s="386" t="str">
        <f t="shared" si="9"/>
        <v>FINISH PROFILESKing</v>
      </c>
      <c r="Q348" s="403" t="s">
        <v>628</v>
      </c>
      <c r="R348" s="428" t="s">
        <v>623</v>
      </c>
      <c r="S348" s="423" t="str">
        <f t="shared" si="8"/>
        <v>P15 N</v>
      </c>
      <c r="T348" s="442" t="s">
        <v>1</v>
      </c>
      <c r="U348" s="430" t="str">
        <f t="shared" si="7"/>
        <v xml:space="preserve">P15 </v>
      </c>
      <c r="V348" s="431"/>
      <c r="W348" s="432" t="s">
        <v>541</v>
      </c>
    </row>
    <row r="349" spans="16:23" ht="15.75">
      <c r="P349" s="386" t="str">
        <f t="shared" si="9"/>
        <v>FINISH PROFILESCesar</v>
      </c>
      <c r="Q349" s="403" t="s">
        <v>628</v>
      </c>
      <c r="R349" s="428" t="s">
        <v>646</v>
      </c>
      <c r="S349" s="423" t="str">
        <f t="shared" si="8"/>
        <v>P15 W</v>
      </c>
      <c r="T349" s="442" t="s">
        <v>128</v>
      </c>
      <c r="U349" s="430" t="str">
        <f t="shared" si="7"/>
        <v xml:space="preserve">P15 </v>
      </c>
      <c r="V349" s="431"/>
      <c r="W349" s="432" t="s">
        <v>508</v>
      </c>
    </row>
    <row r="350" spans="16:23" ht="15.75">
      <c r="P350" s="386" t="str">
        <f t="shared" si="9"/>
        <v>FINISH PROFILESJohn Steel</v>
      </c>
      <c r="Q350" s="403" t="s">
        <v>628</v>
      </c>
      <c r="R350" s="428" t="s">
        <v>650</v>
      </c>
      <c r="S350" s="423" t="str">
        <f t="shared" si="8"/>
        <v>P15 Q</v>
      </c>
      <c r="T350" s="442" t="s">
        <v>1383</v>
      </c>
      <c r="U350" s="430" t="str">
        <f t="shared" si="7"/>
        <v xml:space="preserve">P15 </v>
      </c>
      <c r="V350" s="431"/>
      <c r="W350" s="427" t="s">
        <v>653</v>
      </c>
    </row>
    <row r="351" spans="16:23" ht="15.75">
      <c r="P351" s="386" t="str">
        <f t="shared" si="9"/>
        <v>FINISH PROFILESMary Steel</v>
      </c>
      <c r="Q351" s="403" t="s">
        <v>628</v>
      </c>
      <c r="R351" s="428" t="s">
        <v>653</v>
      </c>
      <c r="S351" s="423" t="str">
        <f t="shared" si="8"/>
        <v>P15 S</v>
      </c>
      <c r="T351" s="442" t="s">
        <v>125</v>
      </c>
      <c r="U351" s="430" t="str">
        <f t="shared" si="7"/>
        <v xml:space="preserve">P15 </v>
      </c>
      <c r="V351" s="431"/>
      <c r="W351" s="427" t="s">
        <v>478</v>
      </c>
    </row>
    <row r="352" spans="16:23" ht="15.75">
      <c r="P352" s="386" t="str">
        <f t="shared" si="9"/>
        <v>FINISH PROFILESTom Steel</v>
      </c>
      <c r="Q352" s="403" t="s">
        <v>628</v>
      </c>
      <c r="R352" s="428" t="s">
        <v>1545</v>
      </c>
      <c r="S352" s="423" t="str">
        <f t="shared" si="8"/>
        <v>P15 U</v>
      </c>
      <c r="T352" s="442" t="s">
        <v>127</v>
      </c>
      <c r="U352" s="430" t="str">
        <f t="shared" si="7"/>
        <v xml:space="preserve">P15 </v>
      </c>
      <c r="V352" s="431"/>
      <c r="W352" s="432" t="s">
        <v>497</v>
      </c>
    </row>
    <row r="353" spans="16:23" ht="15.75">
      <c r="P353" s="386" t="str">
        <f t="shared" si="9"/>
        <v xml:space="preserve">FLORIAN CENTRUMFlorina </v>
      </c>
      <c r="Q353" s="403" t="s">
        <v>657</v>
      </c>
      <c r="R353" s="428" t="s">
        <v>661</v>
      </c>
      <c r="S353" s="423" t="str">
        <f t="shared" si="8"/>
        <v>P15 N</v>
      </c>
      <c r="T353" s="442" t="s">
        <v>1</v>
      </c>
      <c r="U353" s="430" t="str">
        <f t="shared" si="7"/>
        <v xml:space="preserve">P15 </v>
      </c>
      <c r="V353" s="431"/>
      <c r="W353" s="427" t="s">
        <v>1043</v>
      </c>
    </row>
    <row r="354" spans="16:23" ht="15.75">
      <c r="P354" s="386" t="str">
        <f t="shared" si="9"/>
        <v>FLORIAN CENTRUMKinga</v>
      </c>
      <c r="Q354" s="403" t="s">
        <v>657</v>
      </c>
      <c r="R354" s="428" t="s">
        <v>562</v>
      </c>
      <c r="S354" s="423" t="str">
        <f t="shared" si="8"/>
        <v>P15 N</v>
      </c>
      <c r="T354" s="442" t="s">
        <v>1</v>
      </c>
      <c r="U354" s="430" t="str">
        <f t="shared" si="7"/>
        <v xml:space="preserve">P15 </v>
      </c>
      <c r="V354" s="431"/>
      <c r="W354" s="432" t="s">
        <v>531</v>
      </c>
    </row>
    <row r="355" spans="16:23" ht="15.75">
      <c r="P355" s="386" t="str">
        <f t="shared" si="9"/>
        <v>FLORIAN CENTRUMKobra</v>
      </c>
      <c r="Q355" s="403" t="s">
        <v>657</v>
      </c>
      <c r="R355" s="428" t="s">
        <v>667</v>
      </c>
      <c r="S355" s="423" t="str">
        <f t="shared" si="8"/>
        <v>P15 N</v>
      </c>
      <c r="T355" s="442" t="s">
        <v>1</v>
      </c>
      <c r="U355" s="430" t="str">
        <f t="shared" si="7"/>
        <v xml:space="preserve">P15 </v>
      </c>
      <c r="V355" s="431"/>
      <c r="W355" s="432" t="s">
        <v>531</v>
      </c>
    </row>
    <row r="356" spans="16:23" ht="15.75">
      <c r="P356" s="386" t="str">
        <f t="shared" si="9"/>
        <v>FLORIAN CENTRUMEuropa</v>
      </c>
      <c r="Q356" s="403" t="s">
        <v>657</v>
      </c>
      <c r="R356" s="428" t="s">
        <v>670</v>
      </c>
      <c r="S356" s="423" t="str">
        <f t="shared" si="8"/>
        <v>P15 W</v>
      </c>
      <c r="T356" s="442" t="s">
        <v>128</v>
      </c>
      <c r="U356" s="430" t="str">
        <f t="shared" si="7"/>
        <v xml:space="preserve">P15 </v>
      </c>
      <c r="V356" s="431"/>
      <c r="W356" s="433" t="s">
        <v>1478</v>
      </c>
    </row>
    <row r="357" spans="16:23" ht="15.75">
      <c r="P357" s="386" t="str">
        <f t="shared" si="9"/>
        <v>FLORIAN CENTRUMKlara</v>
      </c>
      <c r="Q357" s="403" t="s">
        <v>657</v>
      </c>
      <c r="R357" s="428" t="s">
        <v>674</v>
      </c>
      <c r="S357" s="423" t="str">
        <f t="shared" si="8"/>
        <v>P15 W</v>
      </c>
      <c r="T357" s="442" t="s">
        <v>128</v>
      </c>
      <c r="U357" s="430" t="str">
        <f t="shared" si="7"/>
        <v xml:space="preserve">P15 </v>
      </c>
      <c r="V357" s="431"/>
      <c r="W357" s="427" t="s">
        <v>536</v>
      </c>
    </row>
    <row r="358" spans="16:23" ht="15.75">
      <c r="P358" s="386" t="str">
        <f t="shared" si="9"/>
        <v>FLORIAN CENTRUMFlora</v>
      </c>
      <c r="Q358" s="403" t="s">
        <v>657</v>
      </c>
      <c r="R358" s="428" t="s">
        <v>678</v>
      </c>
      <c r="S358" s="423" t="str">
        <f t="shared" si="8"/>
        <v>P15 X</v>
      </c>
      <c r="T358" s="442" t="s">
        <v>129</v>
      </c>
      <c r="U358" s="430" t="str">
        <f t="shared" si="7"/>
        <v xml:space="preserve">P15 </v>
      </c>
      <c r="V358" s="431"/>
      <c r="W358" s="427" t="s">
        <v>564</v>
      </c>
    </row>
    <row r="359" spans="16:23" ht="15.75">
      <c r="P359" s="386" t="str">
        <f t="shared" si="9"/>
        <v>FLORIAN CENTRUMFinezja</v>
      </c>
      <c r="Q359" s="403" t="s">
        <v>657</v>
      </c>
      <c r="R359" s="437" t="s">
        <v>682</v>
      </c>
      <c r="S359" s="423" t="str">
        <f t="shared" si="8"/>
        <v>P15 T</v>
      </c>
      <c r="T359" s="442" t="s">
        <v>126</v>
      </c>
      <c r="U359" s="430" t="str">
        <f t="shared" si="7"/>
        <v xml:space="preserve">P15 </v>
      </c>
      <c r="V359" s="431"/>
      <c r="W359" s="427" t="s">
        <v>624</v>
      </c>
    </row>
    <row r="360" spans="16:23" ht="15.75">
      <c r="P360" s="386" t="str">
        <f t="shared" si="9"/>
        <v>FLORIAN CENTRUMMaja</v>
      </c>
      <c r="Q360" s="403" t="s">
        <v>657</v>
      </c>
      <c r="R360" s="443" t="s">
        <v>1562</v>
      </c>
      <c r="S360" s="423" t="str">
        <f t="shared" si="8"/>
        <v>P15 M (w trakcie weryfikacji)</v>
      </c>
      <c r="T360" s="444" t="s">
        <v>121</v>
      </c>
      <c r="U360" s="445" t="str">
        <f t="shared" si="7"/>
        <v xml:space="preserve">P15 </v>
      </c>
      <c r="V360" s="431" t="s">
        <v>1568</v>
      </c>
      <c r="W360" s="432" t="s">
        <v>477</v>
      </c>
    </row>
    <row r="361" spans="16:23" ht="15.75">
      <c r="P361" s="386" t="str">
        <f t="shared" si="9"/>
        <v>GERARDDiamant</v>
      </c>
      <c r="Q361" s="403" t="s">
        <v>685</v>
      </c>
      <c r="R361" s="437" t="s">
        <v>688</v>
      </c>
      <c r="S361" s="423" t="str">
        <f t="shared" si="8"/>
        <v>P15 N</v>
      </c>
      <c r="T361" s="442" t="s">
        <v>1</v>
      </c>
      <c r="U361" s="430" t="str">
        <f t="shared" si="7"/>
        <v xml:space="preserve">P15 </v>
      </c>
      <c r="V361" s="431"/>
      <c r="W361" s="427" t="s">
        <v>546</v>
      </c>
    </row>
    <row r="362" spans="16:23" ht="15.75">
      <c r="P362" s="386" t="str">
        <f t="shared" si="9"/>
        <v>GLINMET / WISTALDona</v>
      </c>
      <c r="Q362" s="403" t="s">
        <v>1813</v>
      </c>
      <c r="R362" s="437" t="s">
        <v>420</v>
      </c>
      <c r="S362" s="423" t="str">
        <f t="shared" si="8"/>
        <v>P15 N</v>
      </c>
      <c r="T362" s="442" t="s">
        <v>1</v>
      </c>
      <c r="U362" s="430" t="str">
        <f t="shared" si="7"/>
        <v xml:space="preserve">P15 </v>
      </c>
      <c r="V362" s="431"/>
      <c r="W362" s="427" t="s">
        <v>1385</v>
      </c>
    </row>
    <row r="363" spans="16:23" ht="15.75">
      <c r="P363" s="386" t="str">
        <f t="shared" si="9"/>
        <v>GLINMET / WISTALAfrodyta</v>
      </c>
      <c r="Q363" s="403" t="s">
        <v>1813</v>
      </c>
      <c r="R363" s="437" t="s">
        <v>423</v>
      </c>
      <c r="S363" s="423" t="str">
        <f t="shared" si="8"/>
        <v>P15 W</v>
      </c>
      <c r="T363" s="442" t="s">
        <v>128</v>
      </c>
      <c r="U363" s="430" t="str">
        <f t="shared" si="7"/>
        <v xml:space="preserve">P15 </v>
      </c>
      <c r="V363" s="431"/>
      <c r="W363" s="427" t="s">
        <v>440</v>
      </c>
    </row>
    <row r="364" spans="16:23" ht="15.75">
      <c r="P364" s="386" t="str">
        <f t="shared" si="9"/>
        <v>GLINMET / WISTALGalla</v>
      </c>
      <c r="Q364" s="403" t="s">
        <v>1813</v>
      </c>
      <c r="R364" s="437" t="s">
        <v>426</v>
      </c>
      <c r="S364" s="423" t="str">
        <f t="shared" si="8"/>
        <v>P15 W</v>
      </c>
      <c r="T364" s="442" t="s">
        <v>128</v>
      </c>
      <c r="U364" s="430" t="str">
        <f t="shared" si="7"/>
        <v xml:space="preserve">P15 </v>
      </c>
      <c r="V364" s="431"/>
      <c r="W364" s="427" t="s">
        <v>482</v>
      </c>
    </row>
    <row r="365" spans="16:23" ht="15.75">
      <c r="P365" s="386" t="str">
        <f t="shared" si="9"/>
        <v>GLINMET / WISTALMonza</v>
      </c>
      <c r="Q365" s="403" t="s">
        <v>1813</v>
      </c>
      <c r="R365" s="437" t="s">
        <v>430</v>
      </c>
      <c r="S365" s="423" t="str">
        <f t="shared" si="8"/>
        <v>P15 W</v>
      </c>
      <c r="T365" s="442" t="s">
        <v>128</v>
      </c>
      <c r="U365" s="430" t="str">
        <f t="shared" si="7"/>
        <v xml:space="preserve">P15 </v>
      </c>
      <c r="V365" s="431"/>
      <c r="W365" s="427" t="s">
        <v>504</v>
      </c>
    </row>
    <row r="366" spans="16:23" ht="15.75">
      <c r="P366" s="386" t="str">
        <f t="shared" si="9"/>
        <v>GLINMET / WISTALT-18</v>
      </c>
      <c r="Q366" s="403" t="s">
        <v>1813</v>
      </c>
      <c r="R366" s="438" t="s">
        <v>693</v>
      </c>
      <c r="S366" s="423" t="str">
        <f t="shared" si="8"/>
        <v>P15 F</v>
      </c>
      <c r="T366" s="429" t="s">
        <v>111</v>
      </c>
      <c r="U366" s="430" t="str">
        <f t="shared" si="7"/>
        <v xml:space="preserve">P15 </v>
      </c>
      <c r="V366" s="431"/>
      <c r="W366" s="432" t="s">
        <v>430</v>
      </c>
    </row>
    <row r="367" spans="16:23" ht="15.75">
      <c r="P367" s="386" t="str">
        <f t="shared" si="9"/>
        <v>GOR-HUTDana</v>
      </c>
      <c r="Q367" s="403" t="s">
        <v>434</v>
      </c>
      <c r="R367" s="437" t="s">
        <v>439</v>
      </c>
      <c r="S367" s="423" t="str">
        <f t="shared" si="8"/>
        <v>P15 N</v>
      </c>
      <c r="T367" s="442" t="s">
        <v>1</v>
      </c>
      <c r="U367" s="430" t="str">
        <f t="shared" si="7"/>
        <v xml:space="preserve">P15 </v>
      </c>
      <c r="V367" s="431"/>
      <c r="W367" s="427" t="s">
        <v>1076</v>
      </c>
    </row>
    <row r="368" spans="16:23" ht="15.75">
      <c r="P368" s="386" t="str">
        <f t="shared" si="9"/>
        <v>HANBUDVena</v>
      </c>
      <c r="Q368" s="403" t="s">
        <v>442</v>
      </c>
      <c r="R368" s="437" t="s">
        <v>446</v>
      </c>
      <c r="S368" s="423" t="str">
        <f t="shared" si="8"/>
        <v>P15 N</v>
      </c>
      <c r="T368" s="442" t="s">
        <v>1</v>
      </c>
      <c r="U368" s="430" t="str">
        <f t="shared" si="7"/>
        <v xml:space="preserve">P15 </v>
      </c>
      <c r="V368" s="431"/>
      <c r="W368" s="436" t="s">
        <v>471</v>
      </c>
    </row>
    <row r="369" spans="16:23" ht="15.75">
      <c r="P369" s="386" t="str">
        <f t="shared" si="9"/>
        <v>HANBUDMalta / Moderno</v>
      </c>
      <c r="Q369" s="403" t="s">
        <v>442</v>
      </c>
      <c r="R369" s="437" t="s">
        <v>1816</v>
      </c>
      <c r="S369" s="423" t="str">
        <f t="shared" si="8"/>
        <v>P15 S</v>
      </c>
      <c r="T369" s="442" t="s">
        <v>125</v>
      </c>
      <c r="U369" s="430" t="str">
        <f t="shared" si="7"/>
        <v xml:space="preserve">P15 </v>
      </c>
      <c r="V369" s="431"/>
      <c r="W369" s="432" t="s">
        <v>587</v>
      </c>
    </row>
    <row r="370" spans="16:23" ht="15.75">
      <c r="P370" s="386" t="str">
        <f t="shared" si="9"/>
        <v>HANBUDNord</v>
      </c>
      <c r="Q370" s="403" t="s">
        <v>442</v>
      </c>
      <c r="R370" s="437" t="s">
        <v>453</v>
      </c>
      <c r="S370" s="423" t="str">
        <f t="shared" si="8"/>
        <v>P15 H</v>
      </c>
      <c r="T370" s="442" t="s">
        <v>115</v>
      </c>
      <c r="U370" s="430" t="str">
        <f t="shared" si="7"/>
        <v xml:space="preserve">P15 </v>
      </c>
      <c r="V370" s="431"/>
      <c r="W370" s="427" t="s">
        <v>436</v>
      </c>
    </row>
    <row r="371" spans="16:23" ht="15.75">
      <c r="P371" s="386" t="str">
        <f t="shared" si="9"/>
        <v>HANBUDModerno</v>
      </c>
      <c r="Q371" s="403" t="s">
        <v>442</v>
      </c>
      <c r="R371" s="437" t="s">
        <v>1385</v>
      </c>
      <c r="S371" s="423" t="str">
        <f t="shared" si="8"/>
        <v>P15 S</v>
      </c>
      <c r="T371" s="442" t="s">
        <v>125</v>
      </c>
      <c r="U371" s="430" t="str">
        <f t="shared" si="7"/>
        <v xml:space="preserve">P15 </v>
      </c>
      <c r="V371" s="431"/>
      <c r="W371" s="427" t="s">
        <v>681</v>
      </c>
    </row>
    <row r="372" spans="16:23" ht="15.75">
      <c r="P372" s="386" t="str">
        <f t="shared" si="9"/>
        <v>HANBUDRetto / Agrilla</v>
      </c>
      <c r="Q372" s="403" t="s">
        <v>442</v>
      </c>
      <c r="R372" s="437" t="s">
        <v>1817</v>
      </c>
      <c r="S372" s="423" t="str">
        <f t="shared" si="8"/>
        <v>P15 W + dodatkowa uszczelka butylowa</v>
      </c>
      <c r="T372" s="442" t="s">
        <v>128</v>
      </c>
      <c r="U372" s="430" t="str">
        <f t="shared" si="7"/>
        <v xml:space="preserve">P15 </v>
      </c>
      <c r="V372" s="431" t="s">
        <v>1042</v>
      </c>
      <c r="W372" s="439" t="s">
        <v>668</v>
      </c>
    </row>
    <row r="373" spans="16:23" ht="15.75">
      <c r="P373" s="386" t="str">
        <f t="shared" si="9"/>
        <v>IBFPodwójna rzymska</v>
      </c>
      <c r="Q373" s="403" t="s">
        <v>1033</v>
      </c>
      <c r="R373" s="438" t="s">
        <v>1074</v>
      </c>
      <c r="S373" s="423" t="str">
        <f t="shared" si="8"/>
        <v>Typ - O9</v>
      </c>
      <c r="T373" s="442" t="s">
        <v>1075</v>
      </c>
      <c r="U373" s="430" t="s">
        <v>1045</v>
      </c>
      <c r="V373" s="431"/>
      <c r="W373" s="433" t="s">
        <v>1572</v>
      </c>
    </row>
    <row r="374" spans="16:23" ht="15.75">
      <c r="P374" s="386" t="str">
        <f t="shared" si="9"/>
        <v>IBFPodwójna S</v>
      </c>
      <c r="Q374" s="403" t="s">
        <v>1033</v>
      </c>
      <c r="R374" s="438" t="s">
        <v>1046</v>
      </c>
      <c r="S374" s="423" t="str">
        <f t="shared" ref="S374:S447" si="10">CONCATENATE(U374,T374,V374)</f>
        <v>Typ - O3</v>
      </c>
      <c r="T374" s="442" t="s">
        <v>1053</v>
      </c>
      <c r="U374" s="430" t="s">
        <v>1045</v>
      </c>
      <c r="V374" s="431"/>
      <c r="W374" s="432" t="s">
        <v>1543</v>
      </c>
    </row>
    <row r="375" spans="16:23" ht="15.75">
      <c r="P375" s="386" t="str">
        <f t="shared" si="9"/>
        <v>INTER MAXNorda</v>
      </c>
      <c r="Q375" s="403" t="s">
        <v>456</v>
      </c>
      <c r="R375" s="437" t="s">
        <v>460</v>
      </c>
      <c r="S375" s="423" t="str">
        <f t="shared" si="10"/>
        <v>P15 N</v>
      </c>
      <c r="T375" s="442" t="s">
        <v>1</v>
      </c>
      <c r="U375" s="430" t="str">
        <f t="shared" si="7"/>
        <v xml:space="preserve">P15 </v>
      </c>
      <c r="V375" s="431"/>
      <c r="W375" s="427" t="s">
        <v>671</v>
      </c>
    </row>
    <row r="376" spans="16:23" ht="15.75">
      <c r="P376" s="386" t="str">
        <f t="shared" si="9"/>
        <v>INTER MAXVela</v>
      </c>
      <c r="Q376" s="403" t="s">
        <v>456</v>
      </c>
      <c r="R376" s="437" t="s">
        <v>464</v>
      </c>
      <c r="S376" s="423" t="str">
        <f t="shared" si="10"/>
        <v>P15 T</v>
      </c>
      <c r="T376" s="442" t="s">
        <v>126</v>
      </c>
      <c r="U376" s="430" t="str">
        <f t="shared" si="7"/>
        <v xml:space="preserve">P15 </v>
      </c>
      <c r="V376" s="431"/>
      <c r="W376" s="432" t="s">
        <v>561</v>
      </c>
    </row>
    <row r="377" spans="16:23" ht="15.75">
      <c r="P377" s="386" t="str">
        <f t="shared" si="9"/>
        <v>KARPIÓWKAKoronka</v>
      </c>
      <c r="Q377" s="403" t="s">
        <v>1034</v>
      </c>
      <c r="R377" s="438" t="s">
        <v>1072</v>
      </c>
      <c r="S377" s="423" t="str">
        <f t="shared" si="10"/>
        <v>Typ - 15</v>
      </c>
      <c r="T377" s="442">
        <v>15</v>
      </c>
      <c r="U377" s="430" t="s">
        <v>1045</v>
      </c>
      <c r="V377" s="431"/>
      <c r="W377" s="433" t="s">
        <v>1017</v>
      </c>
    </row>
    <row r="378" spans="16:23" ht="15.75">
      <c r="P378" s="386" t="str">
        <f t="shared" si="9"/>
        <v>KARPIÓWKAŁuska</v>
      </c>
      <c r="Q378" s="403" t="s">
        <v>1034</v>
      </c>
      <c r="R378" s="438" t="s">
        <v>1073</v>
      </c>
      <c r="S378" s="423" t="str">
        <f t="shared" si="10"/>
        <v>Typ - 25</v>
      </c>
      <c r="T378" s="442">
        <v>25</v>
      </c>
      <c r="U378" s="430" t="s">
        <v>1045</v>
      </c>
      <c r="V378" s="431"/>
      <c r="W378" s="427" t="s">
        <v>458</v>
      </c>
    </row>
    <row r="379" spans="16:23" ht="15.75">
      <c r="P379" s="386" t="str">
        <f t="shared" si="9"/>
        <v>KORAMICAlegra 9</v>
      </c>
      <c r="Q379" s="403" t="s">
        <v>1035</v>
      </c>
      <c r="R379" s="438" t="s">
        <v>1047</v>
      </c>
      <c r="S379" s="423" t="str">
        <f t="shared" si="10"/>
        <v>Typ - 20</v>
      </c>
      <c r="T379" s="442">
        <v>20</v>
      </c>
      <c r="U379" s="430" t="s">
        <v>1045</v>
      </c>
      <c r="V379" s="431"/>
      <c r="W379" s="432" t="s">
        <v>453</v>
      </c>
    </row>
    <row r="380" spans="16:23" ht="15.75">
      <c r="P380" s="386" t="str">
        <f t="shared" si="9"/>
        <v>KORAMICOrea 9</v>
      </c>
      <c r="Q380" s="403" t="s">
        <v>1035</v>
      </c>
      <c r="R380" s="438" t="s">
        <v>1077</v>
      </c>
      <c r="S380" s="423" t="str">
        <f t="shared" si="10"/>
        <v>Typ - 30</v>
      </c>
      <c r="T380" s="442">
        <v>30</v>
      </c>
      <c r="U380" s="430" t="s">
        <v>1045</v>
      </c>
      <c r="V380" s="431"/>
      <c r="W380" s="432" t="s">
        <v>460</v>
      </c>
    </row>
    <row r="381" spans="16:23" ht="15.75">
      <c r="P381" s="386" t="str">
        <f t="shared" si="9"/>
        <v>KORAMICRenesansowa L15</v>
      </c>
      <c r="Q381" s="403" t="s">
        <v>1035</v>
      </c>
      <c r="R381" s="438" t="s">
        <v>1078</v>
      </c>
      <c r="S381" s="423" t="str">
        <f t="shared" si="10"/>
        <v>Typ - 13</v>
      </c>
      <c r="T381" s="442">
        <v>13</v>
      </c>
      <c r="U381" s="430" t="s">
        <v>1045</v>
      </c>
      <c r="V381" s="431"/>
      <c r="W381" s="427" t="s">
        <v>649</v>
      </c>
    </row>
    <row r="382" spans="16:23" ht="15.75">
      <c r="P382" s="386" t="str">
        <f t="shared" si="9"/>
        <v>KROOLKroll</v>
      </c>
      <c r="Q382" s="403" t="s">
        <v>468</v>
      </c>
      <c r="R382" s="437" t="s">
        <v>472</v>
      </c>
      <c r="S382" s="423" t="str">
        <f t="shared" si="10"/>
        <v>P15 N</v>
      </c>
      <c r="T382" s="442" t="s">
        <v>1</v>
      </c>
      <c r="U382" s="430" t="str">
        <f t="shared" si="7"/>
        <v xml:space="preserve">P15 </v>
      </c>
      <c r="V382" s="431"/>
      <c r="W382" s="427" t="s">
        <v>509</v>
      </c>
    </row>
    <row r="383" spans="16:23" ht="15.75">
      <c r="P383" s="386" t="str">
        <f t="shared" si="9"/>
        <v>KROOLMistral</v>
      </c>
      <c r="Q383" s="403" t="s">
        <v>468</v>
      </c>
      <c r="R383" s="437" t="s">
        <v>477</v>
      </c>
      <c r="S383" s="423" t="str">
        <f t="shared" si="10"/>
        <v>P15 W</v>
      </c>
      <c r="T383" s="442" t="s">
        <v>128</v>
      </c>
      <c r="U383" s="430" t="str">
        <f t="shared" si="7"/>
        <v xml:space="preserve">P15 </v>
      </c>
      <c r="V383" s="431"/>
      <c r="W383" s="427" t="s">
        <v>660</v>
      </c>
    </row>
    <row r="384" spans="16:23" ht="15.75">
      <c r="P384" s="386" t="str">
        <f t="shared" si="9"/>
        <v>KROOLSyrius</v>
      </c>
      <c r="Q384" s="403" t="s">
        <v>468</v>
      </c>
      <c r="R384" s="437" t="s">
        <v>481</v>
      </c>
      <c r="S384" s="423" t="str">
        <f t="shared" si="10"/>
        <v>P15 W</v>
      </c>
      <c r="T384" s="442" t="s">
        <v>128</v>
      </c>
      <c r="U384" s="430" t="str">
        <f t="shared" si="7"/>
        <v xml:space="preserve">P15 </v>
      </c>
      <c r="V384" s="431"/>
      <c r="W384" s="427" t="s">
        <v>469</v>
      </c>
    </row>
    <row r="385" spans="16:23" ht="15.75">
      <c r="P385" s="386" t="str">
        <f t="shared" si="9"/>
        <v>KROOLCarmen</v>
      </c>
      <c r="Q385" s="403" t="s">
        <v>468</v>
      </c>
      <c r="R385" s="437" t="s">
        <v>485</v>
      </c>
      <c r="S385" s="423" t="str">
        <f t="shared" si="10"/>
        <v>P15 S</v>
      </c>
      <c r="T385" s="442" t="s">
        <v>125</v>
      </c>
      <c r="U385" s="430" t="str">
        <f t="shared" si="7"/>
        <v xml:space="preserve">P15 </v>
      </c>
      <c r="V385" s="431"/>
      <c r="W385" s="432" t="s">
        <v>565</v>
      </c>
    </row>
    <row r="386" spans="16:23" ht="15.75">
      <c r="P386" s="386" t="str">
        <f t="shared" si="9"/>
        <v>KURPDACHKurpianka</v>
      </c>
      <c r="Q386" s="403" t="s">
        <v>489</v>
      </c>
      <c r="R386" s="437" t="s">
        <v>493</v>
      </c>
      <c r="S386" s="423" t="str">
        <f t="shared" si="10"/>
        <v>P15 N</v>
      </c>
      <c r="T386" s="442" t="s">
        <v>1</v>
      </c>
      <c r="U386" s="430" t="str">
        <f t="shared" si="7"/>
        <v xml:space="preserve">P15 </v>
      </c>
      <c r="V386" s="431"/>
      <c r="W386" s="427" t="s">
        <v>609</v>
      </c>
    </row>
    <row r="387" spans="16:23" ht="15.75">
      <c r="P387" s="386" t="str">
        <f t="shared" si="9"/>
        <v>KURPDACHMazowszanka</v>
      </c>
      <c r="Q387" s="403" t="s">
        <v>489</v>
      </c>
      <c r="R387" s="437" t="s">
        <v>497</v>
      </c>
      <c r="S387" s="423" t="str">
        <f t="shared" si="10"/>
        <v>P15 W</v>
      </c>
      <c r="T387" s="442" t="s">
        <v>128</v>
      </c>
      <c r="U387" s="430" t="str">
        <f t="shared" si="7"/>
        <v xml:space="preserve">P15 </v>
      </c>
      <c r="V387" s="431"/>
      <c r="W387" s="439" t="s">
        <v>672</v>
      </c>
    </row>
    <row r="388" spans="16:23" ht="15.75">
      <c r="P388" s="386" t="str">
        <f t="shared" si="9"/>
        <v>LIMBLACHKlaudia</v>
      </c>
      <c r="Q388" s="403" t="s">
        <v>501</v>
      </c>
      <c r="R388" s="437" t="s">
        <v>1011</v>
      </c>
      <c r="S388" s="423" t="str">
        <f t="shared" si="10"/>
        <v>P15 N</v>
      </c>
      <c r="T388" s="442" t="s">
        <v>1</v>
      </c>
      <c r="U388" s="430" t="str">
        <f t="shared" si="7"/>
        <v xml:space="preserve">P15 </v>
      </c>
      <c r="V388" s="431"/>
      <c r="W388" s="432" t="s">
        <v>1819</v>
      </c>
    </row>
    <row r="389" spans="16:23" ht="15.75">
      <c r="P389" s="386" t="str">
        <f t="shared" si="9"/>
        <v>LIMBLACHAga</v>
      </c>
      <c r="Q389" s="403" t="s">
        <v>501</v>
      </c>
      <c r="R389" s="437" t="s">
        <v>470</v>
      </c>
      <c r="S389" s="423" t="str">
        <f t="shared" si="10"/>
        <v>P15 W</v>
      </c>
      <c r="T389" s="442" t="s">
        <v>128</v>
      </c>
      <c r="U389" s="430" t="str">
        <f t="shared" si="7"/>
        <v xml:space="preserve">P15 </v>
      </c>
      <c r="V389" s="431"/>
      <c r="W389" s="433" t="s">
        <v>1077</v>
      </c>
    </row>
    <row r="390" spans="16:23" ht="15.75">
      <c r="P390" s="386" t="str">
        <f t="shared" si="9"/>
        <v>LIMBLACHMariii</v>
      </c>
      <c r="Q390" s="403" t="s">
        <v>501</v>
      </c>
      <c r="R390" s="437" t="s">
        <v>508</v>
      </c>
      <c r="S390" s="423" t="str">
        <f t="shared" si="10"/>
        <v>P15 T</v>
      </c>
      <c r="T390" s="442" t="s">
        <v>126</v>
      </c>
      <c r="U390" s="430" t="str">
        <f t="shared" si="7"/>
        <v xml:space="preserve">P15 </v>
      </c>
      <c r="V390" s="431"/>
      <c r="W390" s="427" t="s">
        <v>451</v>
      </c>
    </row>
    <row r="391" spans="16:23" ht="15.75">
      <c r="P391" s="386" t="str">
        <f t="shared" si="9"/>
        <v>LIMBLACHT-18</v>
      </c>
      <c r="Q391" s="403" t="s">
        <v>501</v>
      </c>
      <c r="R391" s="438" t="s">
        <v>693</v>
      </c>
      <c r="S391" s="423" t="str">
        <f t="shared" si="10"/>
        <v>P15 F</v>
      </c>
      <c r="T391" s="429" t="s">
        <v>111</v>
      </c>
      <c r="U391" s="430" t="str">
        <f t="shared" ref="U391:U471" si="11">IF(T391="normal","P14 ",(IF(T391="uniwersal","P10 ","P15 ")))</f>
        <v xml:space="preserve">P15 </v>
      </c>
      <c r="V391" s="431"/>
      <c r="W391" s="427" t="s">
        <v>554</v>
      </c>
    </row>
    <row r="392" spans="16:23" ht="15.75">
      <c r="P392" s="386" t="str">
        <f t="shared" si="9"/>
        <v>LIMBLACHT-35</v>
      </c>
      <c r="Q392" s="403" t="s">
        <v>501</v>
      </c>
      <c r="R392" s="438" t="s">
        <v>692</v>
      </c>
      <c r="S392" s="423" t="str">
        <f t="shared" si="10"/>
        <v>P15 G</v>
      </c>
      <c r="T392" s="429" t="s">
        <v>113</v>
      </c>
      <c r="U392" s="430" t="str">
        <f t="shared" si="11"/>
        <v xml:space="preserve">P15 </v>
      </c>
      <c r="V392" s="431"/>
      <c r="W392" s="427" t="s">
        <v>644</v>
      </c>
    </row>
    <row r="393" spans="16:23" ht="15.75">
      <c r="P393" s="386" t="str">
        <f t="shared" si="9"/>
        <v>LINDABLPA L</v>
      </c>
      <c r="Q393" s="403" t="s">
        <v>512</v>
      </c>
      <c r="R393" s="437" t="s">
        <v>516</v>
      </c>
      <c r="S393" s="423" t="str">
        <f t="shared" si="10"/>
        <v>P15 N</v>
      </c>
      <c r="T393" s="442" t="s">
        <v>1</v>
      </c>
      <c r="U393" s="430" t="str">
        <f t="shared" si="11"/>
        <v xml:space="preserve">P15 </v>
      </c>
      <c r="V393" s="431"/>
      <c r="W393" s="427" t="s">
        <v>495</v>
      </c>
    </row>
    <row r="394" spans="16:23" ht="15.75">
      <c r="P394" s="386" t="str">
        <f t="shared" si="9"/>
        <v>LINDABLPA N</v>
      </c>
      <c r="Q394" s="403" t="s">
        <v>512</v>
      </c>
      <c r="R394" s="437" t="s">
        <v>520</v>
      </c>
      <c r="S394" s="423" t="str">
        <f t="shared" si="10"/>
        <v>P15 N</v>
      </c>
      <c r="T394" s="442" t="s">
        <v>1</v>
      </c>
      <c r="U394" s="430" t="str">
        <f t="shared" si="11"/>
        <v xml:space="preserve">P15 </v>
      </c>
      <c r="V394" s="431"/>
      <c r="W394" s="427" t="s">
        <v>620</v>
      </c>
    </row>
    <row r="395" spans="16:23" ht="15.75">
      <c r="P395" s="386" t="str">
        <f t="shared" si="9"/>
        <v>LINDABLPA H</v>
      </c>
      <c r="Q395" s="403" t="s">
        <v>512</v>
      </c>
      <c r="R395" s="437" t="s">
        <v>523</v>
      </c>
      <c r="S395" s="423" t="str">
        <f t="shared" si="10"/>
        <v>P15 L</v>
      </c>
      <c r="T395" s="442" t="s">
        <v>119</v>
      </c>
      <c r="U395" s="430" t="str">
        <f t="shared" si="11"/>
        <v xml:space="preserve">P15 </v>
      </c>
      <c r="V395" s="431"/>
      <c r="W395" s="427" t="s">
        <v>1079</v>
      </c>
    </row>
    <row r="396" spans="16:23" ht="15.75">
      <c r="P396" s="386" t="str">
        <f t="shared" si="9"/>
        <v>LINDABRoca Toscania</v>
      </c>
      <c r="Q396" s="403" t="s">
        <v>512</v>
      </c>
      <c r="R396" s="437" t="s">
        <v>527</v>
      </c>
      <c r="S396" s="423" t="str">
        <f t="shared" si="10"/>
        <v>P15 W</v>
      </c>
      <c r="T396" s="442" t="s">
        <v>128</v>
      </c>
      <c r="U396" s="430" t="str">
        <f t="shared" si="11"/>
        <v xml:space="preserve">P15 </v>
      </c>
      <c r="V396" s="431"/>
      <c r="W396" s="427" t="s">
        <v>419</v>
      </c>
    </row>
    <row r="397" spans="16:23" ht="15.75">
      <c r="P397" s="386" t="str">
        <f t="shared" si="9"/>
        <v>LINDABMega</v>
      </c>
      <c r="Q397" s="403" t="s">
        <v>512</v>
      </c>
      <c r="R397" s="437" t="s">
        <v>531</v>
      </c>
      <c r="S397" s="423" t="str">
        <f t="shared" si="10"/>
        <v>P15 W</v>
      </c>
      <c r="T397" s="442" t="s">
        <v>128</v>
      </c>
      <c r="U397" s="430" t="str">
        <f t="shared" si="11"/>
        <v xml:space="preserve">P15 </v>
      </c>
      <c r="V397" s="431"/>
      <c r="W397" s="427" t="s">
        <v>582</v>
      </c>
    </row>
    <row r="398" spans="16:23" ht="15.75">
      <c r="P398" s="386" t="str">
        <f t="shared" si="9"/>
        <v>LINDABGoodlock</v>
      </c>
      <c r="Q398" s="403" t="s">
        <v>512</v>
      </c>
      <c r="R398" s="437" t="s">
        <v>534</v>
      </c>
      <c r="S398" s="423" t="str">
        <f t="shared" si="10"/>
        <v>P15 X</v>
      </c>
      <c r="T398" s="442" t="s">
        <v>129</v>
      </c>
      <c r="U398" s="430" t="str">
        <f t="shared" si="11"/>
        <v xml:space="preserve">P15 </v>
      </c>
      <c r="V398" s="431"/>
      <c r="W398" s="427" t="s">
        <v>506</v>
      </c>
    </row>
    <row r="399" spans="16:23" ht="15.75">
      <c r="P399" s="386" t="str">
        <f t="shared" si="9"/>
        <v xml:space="preserve">MANSARDMansard </v>
      </c>
      <c r="Q399" s="403" t="s">
        <v>537</v>
      </c>
      <c r="R399" s="437" t="s">
        <v>541</v>
      </c>
      <c r="S399" s="423" t="str">
        <f t="shared" si="10"/>
        <v>P15 N</v>
      </c>
      <c r="T399" s="442" t="s">
        <v>1</v>
      </c>
      <c r="U399" s="430" t="str">
        <f t="shared" si="11"/>
        <v xml:space="preserve">P15 </v>
      </c>
      <c r="V399" s="431"/>
      <c r="W399" s="427" t="s">
        <v>462</v>
      </c>
    </row>
    <row r="400" spans="16:23" ht="15.75">
      <c r="P400" s="386" t="str">
        <f t="shared" si="9"/>
        <v>MARKOSTEELAlto</v>
      </c>
      <c r="Q400" s="403" t="s">
        <v>1013</v>
      </c>
      <c r="R400" s="437" t="s">
        <v>1014</v>
      </c>
      <c r="S400" s="423" t="str">
        <f t="shared" si="10"/>
        <v>P15 B</v>
      </c>
      <c r="T400" s="442" t="s">
        <v>105</v>
      </c>
      <c r="U400" s="430" t="str">
        <f t="shared" si="11"/>
        <v xml:space="preserve">P15 </v>
      </c>
      <c r="V400" s="431"/>
      <c r="W400" s="427" t="s">
        <v>1080</v>
      </c>
    </row>
    <row r="401" spans="16:23" ht="15.75">
      <c r="P401" s="386" t="str">
        <f t="shared" si="9"/>
        <v>MARKOSTEELNimbo</v>
      </c>
      <c r="Q401" s="403" t="s">
        <v>1013</v>
      </c>
      <c r="R401" s="437" t="s">
        <v>1017</v>
      </c>
      <c r="S401" s="423" t="str">
        <f t="shared" si="10"/>
        <v>P15 M</v>
      </c>
      <c r="T401" s="442" t="s">
        <v>121</v>
      </c>
      <c r="U401" s="430" t="str">
        <f t="shared" si="11"/>
        <v xml:space="preserve">P15 </v>
      </c>
      <c r="V401" s="431"/>
      <c r="W401" s="427" t="s">
        <v>1074</v>
      </c>
    </row>
    <row r="402" spans="16:23" ht="15.75">
      <c r="P402" s="386" t="str">
        <f t="shared" si="9"/>
        <v>MATPOLJula</v>
      </c>
      <c r="Q402" s="403" t="s">
        <v>545</v>
      </c>
      <c r="R402" s="428" t="s">
        <v>549</v>
      </c>
      <c r="S402" s="423" t="str">
        <f t="shared" si="10"/>
        <v>P15 N</v>
      </c>
      <c r="T402" s="442" t="s">
        <v>1</v>
      </c>
      <c r="U402" s="430" t="str">
        <f t="shared" si="11"/>
        <v xml:space="preserve">P15 </v>
      </c>
      <c r="V402" s="431"/>
      <c r="W402" s="427" t="s">
        <v>1074</v>
      </c>
    </row>
    <row r="403" spans="16:23" ht="15.75">
      <c r="P403" s="386" t="str">
        <f t="shared" si="9"/>
        <v>MATPOLFrania</v>
      </c>
      <c r="Q403" s="403" t="s">
        <v>545</v>
      </c>
      <c r="R403" s="428" t="s">
        <v>1018</v>
      </c>
      <c r="S403" s="423" t="str">
        <f t="shared" si="10"/>
        <v>P15 T</v>
      </c>
      <c r="T403" s="442" t="s">
        <v>126</v>
      </c>
      <c r="U403" s="430" t="str">
        <f t="shared" si="11"/>
        <v xml:space="preserve">P15 </v>
      </c>
      <c r="V403" s="431"/>
      <c r="W403" s="427" t="s">
        <v>1046</v>
      </c>
    </row>
    <row r="404" spans="16:23" ht="15.75">
      <c r="P404" s="386" t="str">
        <f t="shared" si="9"/>
        <v>MATPOLZuzia</v>
      </c>
      <c r="Q404" s="403" t="s">
        <v>545</v>
      </c>
      <c r="R404" s="437" t="s">
        <v>553</v>
      </c>
      <c r="S404" s="423" t="str">
        <f t="shared" si="10"/>
        <v>P15 W</v>
      </c>
      <c r="T404" s="442" t="s">
        <v>128</v>
      </c>
      <c r="U404" s="430" t="str">
        <f t="shared" si="11"/>
        <v xml:space="preserve">P15 </v>
      </c>
      <c r="V404" s="431"/>
      <c r="W404" s="427" t="s">
        <v>1046</v>
      </c>
    </row>
    <row r="405" spans="16:23" ht="15.75">
      <c r="P405" s="386" t="str">
        <f t="shared" si="9"/>
        <v>MAX-SYSTEMNicol</v>
      </c>
      <c r="Q405" s="403" t="s">
        <v>557</v>
      </c>
      <c r="R405" s="437" t="s">
        <v>561</v>
      </c>
      <c r="S405" s="423" t="str">
        <f t="shared" si="10"/>
        <v>P15 N</v>
      </c>
      <c r="T405" s="442" t="s">
        <v>1</v>
      </c>
      <c r="U405" s="430" t="str">
        <f t="shared" si="11"/>
        <v xml:space="preserve">P15 </v>
      </c>
      <c r="V405" s="431"/>
      <c r="W405" s="427" t="s">
        <v>679</v>
      </c>
    </row>
    <row r="406" spans="16:23" ht="15.75">
      <c r="P406" s="386" t="str">
        <f t="shared" si="9"/>
        <v>MAX-SYSTEMOlivia</v>
      </c>
      <c r="Q406" s="403" t="s">
        <v>557</v>
      </c>
      <c r="R406" s="437" t="s">
        <v>565</v>
      </c>
      <c r="S406" s="423" t="str">
        <f t="shared" si="10"/>
        <v>P15 W</v>
      </c>
      <c r="T406" s="442" t="s">
        <v>128</v>
      </c>
      <c r="U406" s="430" t="str">
        <f t="shared" si="11"/>
        <v xml:space="preserve">P15 </v>
      </c>
      <c r="V406" s="431"/>
      <c r="W406" s="427" t="s">
        <v>455</v>
      </c>
    </row>
    <row r="407" spans="16:23" ht="15.75">
      <c r="P407" s="386" t="str">
        <f t="shared" si="9"/>
        <v>METALEX MIKOŁAJEWICEWiktoria</v>
      </c>
      <c r="Q407" s="403" t="s">
        <v>569</v>
      </c>
      <c r="R407" s="437" t="s">
        <v>573</v>
      </c>
      <c r="S407" s="423" t="str">
        <f t="shared" si="10"/>
        <v>P15 N</v>
      </c>
      <c r="T407" s="442" t="s">
        <v>1</v>
      </c>
      <c r="U407" s="430" t="str">
        <f t="shared" si="11"/>
        <v xml:space="preserve">P15 </v>
      </c>
      <c r="V407" s="431"/>
      <c r="W407" s="432" t="s">
        <v>1022</v>
      </c>
    </row>
    <row r="408" spans="16:23" ht="15.75">
      <c r="P408" s="386" t="str">
        <f t="shared" si="9"/>
        <v>METALEX MIKOŁAJEWICEFińska</v>
      </c>
      <c r="Q408" s="403" t="s">
        <v>569</v>
      </c>
      <c r="R408" s="437" t="s">
        <v>577</v>
      </c>
      <c r="S408" s="423" t="str">
        <f t="shared" si="10"/>
        <v>P15 W</v>
      </c>
      <c r="T408" s="442" t="s">
        <v>128</v>
      </c>
      <c r="U408" s="430" t="str">
        <f t="shared" si="11"/>
        <v xml:space="preserve">P15 </v>
      </c>
      <c r="V408" s="431"/>
      <c r="W408" s="427" t="s">
        <v>550</v>
      </c>
    </row>
    <row r="409" spans="16:23" ht="15.75">
      <c r="P409" s="386" t="str">
        <f t="shared" si="9"/>
        <v>METALMIXLibra</v>
      </c>
      <c r="Q409" s="403" t="s">
        <v>581</v>
      </c>
      <c r="R409" s="437" t="s">
        <v>585</v>
      </c>
      <c r="S409" s="423" t="str">
        <f t="shared" si="10"/>
        <v>P15 N</v>
      </c>
      <c r="T409" s="442" t="s">
        <v>1</v>
      </c>
      <c r="U409" s="430" t="str">
        <f t="shared" si="11"/>
        <v xml:space="preserve">P15 </v>
      </c>
      <c r="V409" s="431"/>
      <c r="W409" s="432" t="s">
        <v>571</v>
      </c>
    </row>
    <row r="410" spans="16:23" ht="15.75">
      <c r="P410" s="386" t="str">
        <f t="shared" si="9"/>
        <v>METALMIXProxima</v>
      </c>
      <c r="Q410" s="403" t="s">
        <v>581</v>
      </c>
      <c r="R410" s="437" t="s">
        <v>589</v>
      </c>
      <c r="S410" s="423" t="str">
        <f t="shared" si="10"/>
        <v>P15 N + dodatkowa uszczelka butylowa</v>
      </c>
      <c r="T410" s="442" t="s">
        <v>1</v>
      </c>
      <c r="U410" s="430" t="str">
        <f t="shared" si="11"/>
        <v xml:space="preserve">P15 </v>
      </c>
      <c r="V410" s="431" t="s">
        <v>1042</v>
      </c>
      <c r="W410" s="427" t="s">
        <v>560</v>
      </c>
    </row>
    <row r="411" spans="16:23" ht="15.75">
      <c r="P411" s="386" t="str">
        <f t="shared" si="9"/>
        <v>METALMIXVega</v>
      </c>
      <c r="Q411" s="403" t="s">
        <v>581</v>
      </c>
      <c r="R411" s="437" t="s">
        <v>592</v>
      </c>
      <c r="S411" s="423" t="str">
        <f t="shared" si="10"/>
        <v>P15 W</v>
      </c>
      <c r="T411" s="442" t="s">
        <v>128</v>
      </c>
      <c r="U411" s="430" t="str">
        <f t="shared" si="11"/>
        <v xml:space="preserve">P15 </v>
      </c>
      <c r="V411" s="431"/>
      <c r="W411" s="427" t="s">
        <v>568</v>
      </c>
    </row>
    <row r="412" spans="16:23" ht="15.75">
      <c r="P412" s="386" t="str">
        <f t="shared" si="9"/>
        <v>NELSKAMPDo krycia koronowego</v>
      </c>
      <c r="Q412" s="403" t="s">
        <v>1036</v>
      </c>
      <c r="R412" s="438" t="s">
        <v>1050</v>
      </c>
      <c r="S412" s="423" t="str">
        <f t="shared" si="10"/>
        <v>Typ - 24</v>
      </c>
      <c r="T412" s="442">
        <v>24</v>
      </c>
      <c r="U412" s="430" t="s">
        <v>1045</v>
      </c>
      <c r="V412" s="431"/>
      <c r="W412" s="427" t="s">
        <v>1071</v>
      </c>
    </row>
    <row r="413" spans="16:23" ht="15.75">
      <c r="P413" s="386" t="str">
        <f t="shared" si="9"/>
        <v>NELSKAMPEsówka S</v>
      </c>
      <c r="Q413" s="403" t="s">
        <v>1036</v>
      </c>
      <c r="R413" s="438" t="s">
        <v>1052</v>
      </c>
      <c r="S413" s="423" t="str">
        <f t="shared" si="10"/>
        <v>Typ - O3</v>
      </c>
      <c r="T413" s="442" t="s">
        <v>1053</v>
      </c>
      <c r="U413" s="430" t="s">
        <v>1045</v>
      </c>
      <c r="V413" s="431"/>
      <c r="W413" s="432" t="s">
        <v>589</v>
      </c>
    </row>
    <row r="414" spans="16:23" ht="15.75">
      <c r="P414" s="386" t="str">
        <f t="shared" si="9"/>
        <v>NELSKAMPFinkenberger</v>
      </c>
      <c r="Q414" s="403" t="s">
        <v>1036</v>
      </c>
      <c r="R414" s="438" t="s">
        <v>1057</v>
      </c>
      <c r="S414" s="423" t="str">
        <f t="shared" si="10"/>
        <v>Typ - O9</v>
      </c>
      <c r="T414" s="442" t="s">
        <v>1075</v>
      </c>
      <c r="U414" s="430" t="s">
        <v>1045</v>
      </c>
      <c r="V414" s="431"/>
      <c r="W414" s="427" t="s">
        <v>1822</v>
      </c>
    </row>
    <row r="415" spans="16:23" ht="15.75">
      <c r="P415" s="386" t="str">
        <f t="shared" si="9"/>
        <v>NELSKAMPSigma</v>
      </c>
      <c r="Q415" s="403" t="s">
        <v>1036</v>
      </c>
      <c r="R415" s="438" t="s">
        <v>1081</v>
      </c>
      <c r="S415" s="423" t="str">
        <f t="shared" si="10"/>
        <v>Typ - O4</v>
      </c>
      <c r="T415" s="442" t="s">
        <v>1054</v>
      </c>
      <c r="U415" s="430" t="s">
        <v>1045</v>
      </c>
      <c r="V415" s="431"/>
      <c r="W415" s="432" t="s">
        <v>621</v>
      </c>
    </row>
    <row r="416" spans="16:23" ht="15.75">
      <c r="P416" s="386" t="str">
        <f t="shared" si="9"/>
        <v>NOVATIKPremium</v>
      </c>
      <c r="Q416" s="403" t="s">
        <v>1021</v>
      </c>
      <c r="R416" s="437" t="s">
        <v>1022</v>
      </c>
      <c r="S416" s="423" t="str">
        <f t="shared" si="10"/>
        <v>P14 Normal</v>
      </c>
      <c r="T416" s="442" t="s">
        <v>438</v>
      </c>
      <c r="U416" s="430" t="str">
        <f t="shared" si="11"/>
        <v xml:space="preserve">P14 </v>
      </c>
      <c r="V416" s="431"/>
      <c r="W416" s="432" t="s">
        <v>1025</v>
      </c>
    </row>
    <row r="417" spans="16:23" ht="15.75">
      <c r="P417" s="386" t="str">
        <f t="shared" si="9"/>
        <v>NOVATIKHarnaś</v>
      </c>
      <c r="Q417" s="403" t="s">
        <v>1021</v>
      </c>
      <c r="R417" s="437" t="s">
        <v>1024</v>
      </c>
      <c r="S417" s="423" t="str">
        <f t="shared" si="10"/>
        <v>P14 Normal</v>
      </c>
      <c r="T417" s="442" t="s">
        <v>438</v>
      </c>
      <c r="U417" s="430" t="str">
        <f t="shared" si="11"/>
        <v xml:space="preserve">P14 </v>
      </c>
      <c r="V417" s="431"/>
      <c r="W417" s="427" t="s">
        <v>1009</v>
      </c>
    </row>
    <row r="418" spans="16:23" ht="15.75">
      <c r="P418" s="386" t="str">
        <f t="shared" si="9"/>
        <v>NOVATIKClassic</v>
      </c>
      <c r="Q418" s="403" t="s">
        <v>1021</v>
      </c>
      <c r="R418" s="437" t="s">
        <v>651</v>
      </c>
      <c r="S418" s="423" t="str">
        <f t="shared" si="10"/>
        <v>P15 S</v>
      </c>
      <c r="T418" s="442" t="s">
        <v>125</v>
      </c>
      <c r="U418" s="430" t="str">
        <f t="shared" si="11"/>
        <v xml:space="preserve">P15 </v>
      </c>
      <c r="V418" s="431"/>
      <c r="W418" s="432" t="s">
        <v>617</v>
      </c>
    </row>
    <row r="419" spans="16:23" ht="15.75">
      <c r="P419" s="386" t="str">
        <f t="shared" ref="P419:P489" si="12">CONCATENATE(Q419,R419)</f>
        <v>NOWAXAtena</v>
      </c>
      <c r="Q419" s="403" t="s">
        <v>596</v>
      </c>
      <c r="R419" s="437" t="s">
        <v>600</v>
      </c>
      <c r="S419" s="423" t="str">
        <f t="shared" si="10"/>
        <v>P15 N</v>
      </c>
      <c r="T419" s="442" t="s">
        <v>1</v>
      </c>
      <c r="U419" s="430" t="str">
        <f t="shared" si="11"/>
        <v xml:space="preserve">P15 </v>
      </c>
      <c r="V419" s="431"/>
      <c r="W419" s="427" t="s">
        <v>450</v>
      </c>
    </row>
    <row r="420" spans="16:23" ht="15.75">
      <c r="P420" s="386" t="str">
        <f t="shared" si="12"/>
        <v>NOWAXDiana</v>
      </c>
      <c r="Q420" s="403" t="s">
        <v>596</v>
      </c>
      <c r="R420" s="437" t="s">
        <v>604</v>
      </c>
      <c r="S420" s="423" t="str">
        <f t="shared" si="10"/>
        <v>P15 W</v>
      </c>
      <c r="T420" s="442" t="s">
        <v>128</v>
      </c>
      <c r="U420" s="430" t="str">
        <f t="shared" si="11"/>
        <v xml:space="preserve">P15 </v>
      </c>
      <c r="V420" s="431"/>
      <c r="W420" s="427" t="s">
        <v>1078</v>
      </c>
    </row>
    <row r="421" spans="16:23" ht="15.75">
      <c r="P421" s="386" t="str">
        <f t="shared" si="12"/>
        <v>NOWAXMega</v>
      </c>
      <c r="Q421" s="403" t="s">
        <v>596</v>
      </c>
      <c r="R421" s="437" t="s">
        <v>531</v>
      </c>
      <c r="S421" s="423" t="str">
        <f t="shared" si="10"/>
        <v>P15 Z</v>
      </c>
      <c r="T421" s="442" t="s">
        <v>130</v>
      </c>
      <c r="U421" s="430" t="str">
        <f t="shared" si="11"/>
        <v xml:space="preserve">P15 </v>
      </c>
      <c r="V421" s="431"/>
      <c r="W421" s="427" t="s">
        <v>1817</v>
      </c>
    </row>
    <row r="422" spans="16:23" ht="15.75">
      <c r="P422" s="386" t="str">
        <f t="shared" si="12"/>
        <v>NOWAXSymetria</v>
      </c>
      <c r="Q422" s="403" t="s">
        <v>596</v>
      </c>
      <c r="R422" s="437" t="s">
        <v>579</v>
      </c>
      <c r="S422" s="423" t="str">
        <f t="shared" si="10"/>
        <v>P15 T</v>
      </c>
      <c r="T422" s="442" t="s">
        <v>126</v>
      </c>
      <c r="U422" s="430" t="str">
        <f t="shared" si="11"/>
        <v xml:space="preserve">P15 </v>
      </c>
      <c r="V422" s="431"/>
      <c r="W422" s="436" t="s">
        <v>484</v>
      </c>
    </row>
    <row r="423" spans="16:23" ht="15.75">
      <c r="P423" s="386" t="str">
        <f t="shared" si="12"/>
        <v>NOWAXT-18</v>
      </c>
      <c r="Q423" s="403" t="s">
        <v>596</v>
      </c>
      <c r="R423" s="438" t="s">
        <v>693</v>
      </c>
      <c r="S423" s="423" t="str">
        <f t="shared" si="10"/>
        <v>P15 F</v>
      </c>
      <c r="T423" s="429" t="s">
        <v>111</v>
      </c>
      <c r="U423" s="430" t="str">
        <f t="shared" si="11"/>
        <v xml:space="preserve">P15 </v>
      </c>
      <c r="V423" s="431"/>
      <c r="W423" s="427" t="s">
        <v>622</v>
      </c>
    </row>
    <row r="424" spans="16:23" ht="15.75">
      <c r="P424" s="386" t="str">
        <f t="shared" si="12"/>
        <v>PLANNJARegent Grand</v>
      </c>
      <c r="Q424" s="403" t="s">
        <v>611</v>
      </c>
      <c r="R424" s="437" t="s">
        <v>1025</v>
      </c>
      <c r="S424" s="423" t="str">
        <f t="shared" si="10"/>
        <v>P15 N</v>
      </c>
      <c r="T424" s="442" t="s">
        <v>1</v>
      </c>
      <c r="U424" s="430" t="str">
        <f t="shared" si="11"/>
        <v xml:space="preserve">P15 </v>
      </c>
      <c r="V424" s="431"/>
      <c r="W424" s="432" t="s">
        <v>527</v>
      </c>
    </row>
    <row r="425" spans="16:23" ht="15.75">
      <c r="P425" s="386" t="str">
        <f t="shared" si="12"/>
        <v>PLANNJARegola</v>
      </c>
      <c r="Q425" s="403" t="s">
        <v>611</v>
      </c>
      <c r="R425" s="437" t="s">
        <v>617</v>
      </c>
      <c r="S425" s="423" t="str">
        <f t="shared" si="10"/>
        <v>P15 N + dodatkowa uszczelka butylowa</v>
      </c>
      <c r="T425" s="442" t="s">
        <v>1</v>
      </c>
      <c r="U425" s="430" t="str">
        <f t="shared" si="11"/>
        <v xml:space="preserve">P15 </v>
      </c>
      <c r="V425" s="431" t="s">
        <v>1042</v>
      </c>
      <c r="W425" s="427" t="s">
        <v>473</v>
      </c>
    </row>
    <row r="426" spans="16:23" ht="15.75">
      <c r="P426" s="386" t="str">
        <f t="shared" si="12"/>
        <v>PLANNJARapid</v>
      </c>
      <c r="Q426" s="403" t="s">
        <v>611</v>
      </c>
      <c r="R426" s="437" t="s">
        <v>621</v>
      </c>
      <c r="S426" s="423" t="str">
        <f t="shared" si="10"/>
        <v>P15 N</v>
      </c>
      <c r="T426" s="442" t="s">
        <v>1</v>
      </c>
      <c r="U426" s="430" t="str">
        <f t="shared" si="11"/>
        <v xml:space="preserve">P15 </v>
      </c>
      <c r="V426" s="431"/>
      <c r="W426" s="427" t="s">
        <v>1058</v>
      </c>
    </row>
    <row r="427" spans="16:23" ht="15.75">
      <c r="P427" s="386" t="str">
        <f t="shared" si="12"/>
        <v>PLANNJASmart</v>
      </c>
      <c r="Q427" s="403" t="s">
        <v>611</v>
      </c>
      <c r="R427" s="437" t="s">
        <v>625</v>
      </c>
      <c r="S427" s="423" t="str">
        <f t="shared" si="10"/>
        <v>P15 N</v>
      </c>
      <c r="T427" s="442" t="s">
        <v>1</v>
      </c>
      <c r="U427" s="430" t="str">
        <f t="shared" si="11"/>
        <v xml:space="preserve">P15 </v>
      </c>
      <c r="V427" s="431"/>
      <c r="W427" s="432" t="s">
        <v>637</v>
      </c>
    </row>
    <row r="428" spans="16:23" ht="15.75">
      <c r="P428" s="386" t="str">
        <f t="shared" si="12"/>
        <v xml:space="preserve">PLANNJAScandic </v>
      </c>
      <c r="Q428" s="403" t="s">
        <v>611</v>
      </c>
      <c r="R428" s="437" t="s">
        <v>629</v>
      </c>
      <c r="S428" s="423" t="str">
        <f t="shared" si="10"/>
        <v>P15 Z</v>
      </c>
      <c r="T428" s="442" t="s">
        <v>130</v>
      </c>
      <c r="U428" s="430" t="str">
        <f t="shared" si="11"/>
        <v xml:space="preserve">P15 </v>
      </c>
      <c r="V428" s="431"/>
      <c r="W428" s="427" t="s">
        <v>1059</v>
      </c>
    </row>
    <row r="429" spans="16:23" ht="15.75">
      <c r="P429" s="386" t="str">
        <f t="shared" si="12"/>
        <v>PLANNJAFlex</v>
      </c>
      <c r="Q429" s="403" t="s">
        <v>611</v>
      </c>
      <c r="R429" s="437" t="s">
        <v>633</v>
      </c>
      <c r="S429" s="423" t="str">
        <f t="shared" si="10"/>
        <v>P15 S</v>
      </c>
      <c r="T429" s="442" t="s">
        <v>125</v>
      </c>
      <c r="U429" s="430" t="str">
        <f t="shared" si="11"/>
        <v xml:space="preserve">P15 </v>
      </c>
      <c r="V429" s="431"/>
      <c r="W429" s="427" t="s">
        <v>1060</v>
      </c>
    </row>
    <row r="430" spans="16:23" ht="15.75">
      <c r="P430" s="386" t="str">
        <f t="shared" si="12"/>
        <v>PLANNJARoyal</v>
      </c>
      <c r="Q430" s="403" t="s">
        <v>611</v>
      </c>
      <c r="R430" s="437" t="s">
        <v>637</v>
      </c>
      <c r="S430" s="423" t="str">
        <f t="shared" si="10"/>
        <v>P15 L</v>
      </c>
      <c r="T430" s="442" t="s">
        <v>119</v>
      </c>
      <c r="U430" s="430" t="str">
        <f t="shared" si="11"/>
        <v xml:space="preserve">P15 </v>
      </c>
      <c r="V430" s="431"/>
      <c r="W430" s="427" t="s">
        <v>424</v>
      </c>
    </row>
    <row r="431" spans="16:23" ht="15.75">
      <c r="P431" s="386" t="str">
        <f t="shared" si="12"/>
        <v>POLONIAExtra</v>
      </c>
      <c r="Q431" s="403" t="s">
        <v>640</v>
      </c>
      <c r="R431" s="428" t="s">
        <v>643</v>
      </c>
      <c r="S431" s="423" t="str">
        <f t="shared" si="10"/>
        <v>P15 W</v>
      </c>
      <c r="T431" s="442" t="s">
        <v>128</v>
      </c>
      <c r="U431" s="430" t="str">
        <f t="shared" si="11"/>
        <v xml:space="preserve">P15 </v>
      </c>
      <c r="V431" s="431"/>
      <c r="W431" s="427" t="s">
        <v>511</v>
      </c>
    </row>
    <row r="432" spans="16:23" ht="15.75">
      <c r="P432" s="386" t="str">
        <f t="shared" si="12"/>
        <v>POLONICALuna</v>
      </c>
      <c r="Q432" s="403" t="s">
        <v>647</v>
      </c>
      <c r="R432" s="428" t="s">
        <v>580</v>
      </c>
      <c r="S432" s="423" t="str">
        <f t="shared" si="10"/>
        <v>P15 N</v>
      </c>
      <c r="T432" s="442" t="s">
        <v>1</v>
      </c>
      <c r="U432" s="430" t="str">
        <f t="shared" si="11"/>
        <v xml:space="preserve">P15 </v>
      </c>
      <c r="V432" s="431"/>
      <c r="W432" s="427" t="s">
        <v>449</v>
      </c>
    </row>
    <row r="433" spans="16:23" ht="15.75">
      <c r="P433" s="386" t="str">
        <f t="shared" si="12"/>
        <v>POLONICAElios</v>
      </c>
      <c r="Q433" s="403" t="s">
        <v>647</v>
      </c>
      <c r="R433" s="428" t="s">
        <v>654</v>
      </c>
      <c r="S433" s="423" t="str">
        <f t="shared" si="10"/>
        <v>P15 W</v>
      </c>
      <c r="T433" s="442" t="s">
        <v>128</v>
      </c>
      <c r="U433" s="430" t="str">
        <f t="shared" si="11"/>
        <v xml:space="preserve">P15 </v>
      </c>
      <c r="V433" s="431"/>
      <c r="W433" s="427" t="s">
        <v>540</v>
      </c>
    </row>
    <row r="434" spans="16:23" ht="15.75">
      <c r="P434" s="386" t="str">
        <f t="shared" si="12"/>
        <v>POLONICAAstra</v>
      </c>
      <c r="Q434" s="403" t="s">
        <v>647</v>
      </c>
      <c r="R434" s="428" t="s">
        <v>658</v>
      </c>
      <c r="S434" s="423" t="str">
        <f t="shared" si="10"/>
        <v>P15 S</v>
      </c>
      <c r="T434" s="442" t="s">
        <v>125</v>
      </c>
      <c r="U434" s="430" t="str">
        <f t="shared" si="11"/>
        <v xml:space="preserve">P15 </v>
      </c>
      <c r="V434" s="431"/>
      <c r="W434" s="427" t="s">
        <v>437</v>
      </c>
    </row>
    <row r="435" spans="16:23" ht="15.75">
      <c r="P435" s="386" t="str">
        <f t="shared" si="12"/>
        <v>POLONICAT-20</v>
      </c>
      <c r="Q435" s="403" t="s">
        <v>647</v>
      </c>
      <c r="R435" s="438" t="s">
        <v>703</v>
      </c>
      <c r="S435" s="423" t="str">
        <f t="shared" si="10"/>
        <v>P15 F</v>
      </c>
      <c r="T435" s="429" t="s">
        <v>111</v>
      </c>
      <c r="U435" s="430" t="str">
        <f t="shared" si="11"/>
        <v xml:space="preserve">P15 </v>
      </c>
      <c r="V435" s="431"/>
      <c r="W435" s="433" t="s">
        <v>1557</v>
      </c>
    </row>
    <row r="436" spans="16:23" ht="15.75">
      <c r="P436" s="386" t="str">
        <f t="shared" si="12"/>
        <v>POLSTALCaro</v>
      </c>
      <c r="Q436" s="403" t="s">
        <v>662</v>
      </c>
      <c r="R436" s="428" t="s">
        <v>665</v>
      </c>
      <c r="S436" s="423" t="str">
        <f t="shared" si="10"/>
        <v>P15 N</v>
      </c>
      <c r="T436" s="442" t="s">
        <v>1</v>
      </c>
      <c r="U436" s="430" t="str">
        <f t="shared" si="11"/>
        <v xml:space="preserve">P15 </v>
      </c>
      <c r="V436" s="431"/>
      <c r="W436" s="432" t="s">
        <v>629</v>
      </c>
    </row>
    <row r="437" spans="16:23" ht="15.75">
      <c r="P437" s="386" t="str">
        <f t="shared" si="12"/>
        <v>POLSTALBeta</v>
      </c>
      <c r="Q437" s="403" t="s">
        <v>662</v>
      </c>
      <c r="R437" s="428" t="s">
        <v>602</v>
      </c>
      <c r="S437" s="423" t="str">
        <f t="shared" si="10"/>
        <v>P15 W</v>
      </c>
      <c r="T437" s="442" t="s">
        <v>128</v>
      </c>
      <c r="U437" s="430" t="str">
        <f t="shared" si="11"/>
        <v xml:space="preserve">P15 </v>
      </c>
      <c r="V437" s="431"/>
      <c r="W437" s="427" t="s">
        <v>593</v>
      </c>
    </row>
    <row r="438" spans="16:23" ht="15.75">
      <c r="P438" s="386" t="str">
        <f t="shared" si="12"/>
        <v>POLSTALNeta</v>
      </c>
      <c r="Q438" s="403" t="s">
        <v>662</v>
      </c>
      <c r="R438" s="428" t="s">
        <v>671</v>
      </c>
      <c r="S438" s="423" t="str">
        <f t="shared" si="10"/>
        <v>P15 W</v>
      </c>
      <c r="T438" s="442" t="s">
        <v>128</v>
      </c>
      <c r="U438" s="430" t="str">
        <f t="shared" si="11"/>
        <v xml:space="preserve">P15 </v>
      </c>
      <c r="V438" s="431"/>
      <c r="W438" s="427" t="s">
        <v>1081</v>
      </c>
    </row>
    <row r="439" spans="16:23" ht="15.75">
      <c r="P439" s="386" t="str">
        <f t="shared" si="12"/>
        <v>POLSTALAgat</v>
      </c>
      <c r="Q439" s="403" t="s">
        <v>662</v>
      </c>
      <c r="R439" s="428" t="s">
        <v>675</v>
      </c>
      <c r="S439" s="423" t="str">
        <f t="shared" si="10"/>
        <v>P15 W</v>
      </c>
      <c r="T439" s="442" t="s">
        <v>128</v>
      </c>
      <c r="U439" s="430" t="str">
        <f t="shared" si="11"/>
        <v xml:space="preserve">P15 </v>
      </c>
      <c r="V439" s="431"/>
      <c r="W439" s="427" t="s">
        <v>578</v>
      </c>
    </row>
    <row r="440" spans="16:23" ht="15.75">
      <c r="P440" s="386" t="str">
        <f t="shared" si="12"/>
        <v>POLSTALPola</v>
      </c>
      <c r="Q440" s="403" t="s">
        <v>662</v>
      </c>
      <c r="R440" s="428" t="s">
        <v>679</v>
      </c>
      <c r="S440" s="423" t="str">
        <f t="shared" si="10"/>
        <v>P15 S</v>
      </c>
      <c r="T440" s="442" t="s">
        <v>125</v>
      </c>
      <c r="U440" s="430" t="str">
        <f t="shared" si="11"/>
        <v xml:space="preserve">P15 </v>
      </c>
      <c r="V440" s="431"/>
      <c r="W440" s="427" t="s">
        <v>1862</v>
      </c>
    </row>
    <row r="441" spans="16:23" ht="15.75">
      <c r="P441" s="386" t="str">
        <f t="shared" si="12"/>
        <v>POLSTALMerida</v>
      </c>
      <c r="Q441" s="403" t="s">
        <v>662</v>
      </c>
      <c r="R441" s="428" t="s">
        <v>1478</v>
      </c>
      <c r="S441" s="423" t="str">
        <f t="shared" si="10"/>
        <v>P15 Z</v>
      </c>
      <c r="T441" s="442" t="s">
        <v>130</v>
      </c>
      <c r="U441" s="430" t="str">
        <f t="shared" si="11"/>
        <v xml:space="preserve">P15 </v>
      </c>
      <c r="V441" s="431"/>
      <c r="W441" s="427" t="s">
        <v>1576</v>
      </c>
    </row>
    <row r="442" spans="16:23" ht="15.75">
      <c r="P442" s="386" t="str">
        <f t="shared" si="12"/>
        <v>PRODACHPodwójna esówka</v>
      </c>
      <c r="Q442" s="403" t="s">
        <v>1037</v>
      </c>
      <c r="R442" s="438" t="s">
        <v>1080</v>
      </c>
      <c r="S442" s="423" t="str">
        <f t="shared" si="10"/>
        <v>Typ - O3</v>
      </c>
      <c r="T442" s="442" t="s">
        <v>1053</v>
      </c>
      <c r="U442" s="430" t="s">
        <v>1045</v>
      </c>
      <c r="V442" s="431"/>
      <c r="W442" s="432" t="s">
        <v>625</v>
      </c>
    </row>
    <row r="443" spans="16:23" ht="15.75">
      <c r="P443" s="386" t="str">
        <f t="shared" si="12"/>
        <v>PRODACHPodwójna rzymska</v>
      </c>
      <c r="Q443" s="403" t="s">
        <v>1037</v>
      </c>
      <c r="R443" s="438" t="s">
        <v>1074</v>
      </c>
      <c r="S443" s="423" t="str">
        <f t="shared" si="10"/>
        <v>Typ - O5</v>
      </c>
      <c r="T443" s="442" t="s">
        <v>1044</v>
      </c>
      <c r="U443" s="430" t="s">
        <v>1045</v>
      </c>
      <c r="V443" s="431"/>
      <c r="W443" s="433" t="s">
        <v>1578</v>
      </c>
    </row>
    <row r="444" spans="16:23" ht="15.75">
      <c r="P444" s="386" t="str">
        <f t="shared" si="12"/>
        <v>PRUSZYŃSKISzafir</v>
      </c>
      <c r="Q444" s="403" t="s">
        <v>417</v>
      </c>
      <c r="R444" s="428" t="s">
        <v>421</v>
      </c>
      <c r="S444" s="423" t="str">
        <f t="shared" si="10"/>
        <v>P15 N</v>
      </c>
      <c r="T444" s="442" t="s">
        <v>1</v>
      </c>
      <c r="U444" s="430" t="str">
        <f t="shared" si="11"/>
        <v xml:space="preserve">P15 </v>
      </c>
      <c r="V444" s="431"/>
      <c r="W444" s="427" t="s">
        <v>522</v>
      </c>
    </row>
    <row r="445" spans="16:23" ht="15.75">
      <c r="P445" s="386" t="str">
        <f t="shared" si="12"/>
        <v>PRUSZYŃSKIRubin Plus</v>
      </c>
      <c r="Q445" s="403" t="s">
        <v>417</v>
      </c>
      <c r="R445" s="428" t="s">
        <v>424</v>
      </c>
      <c r="S445" s="423" t="str">
        <f t="shared" si="10"/>
        <v>P15 N</v>
      </c>
      <c r="T445" s="442" t="s">
        <v>1</v>
      </c>
      <c r="U445" s="430" t="str">
        <f t="shared" si="11"/>
        <v xml:space="preserve">P15 </v>
      </c>
      <c r="V445" s="431"/>
      <c r="W445" s="427" t="s">
        <v>664</v>
      </c>
    </row>
    <row r="446" spans="16:23" ht="15.75">
      <c r="P446" s="386" t="str">
        <f t="shared" si="12"/>
        <v>PRUSZYŃSKIKron</v>
      </c>
      <c r="Q446" s="403" t="s">
        <v>417</v>
      </c>
      <c r="R446" s="428" t="s">
        <v>427</v>
      </c>
      <c r="S446" s="423" t="str">
        <f t="shared" si="10"/>
        <v>P15 W</v>
      </c>
      <c r="T446" s="442" t="s">
        <v>128</v>
      </c>
      <c r="U446" s="430" t="str">
        <f t="shared" si="11"/>
        <v xml:space="preserve">P15 </v>
      </c>
      <c r="V446" s="431"/>
      <c r="W446" s="427" t="s">
        <v>444</v>
      </c>
    </row>
    <row r="447" spans="16:23" ht="15.75">
      <c r="P447" s="386" t="str">
        <f t="shared" si="12"/>
        <v>PRUSZYŃSKIArad</v>
      </c>
      <c r="Q447" s="403" t="s">
        <v>417</v>
      </c>
      <c r="R447" s="428" t="s">
        <v>431</v>
      </c>
      <c r="S447" s="423" t="str">
        <f t="shared" si="10"/>
        <v>P15 M</v>
      </c>
      <c r="T447" s="442" t="s">
        <v>121</v>
      </c>
      <c r="U447" s="430" t="str">
        <f t="shared" si="11"/>
        <v xml:space="preserve">P15 </v>
      </c>
      <c r="V447" s="431"/>
      <c r="W447" s="427" t="s">
        <v>576</v>
      </c>
    </row>
    <row r="448" spans="16:23" ht="15.75">
      <c r="P448" s="386" t="str">
        <f t="shared" si="12"/>
        <v>PRUSZYŃSKILoara</v>
      </c>
      <c r="Q448" s="403" t="s">
        <v>417</v>
      </c>
      <c r="R448" s="428" t="s">
        <v>435</v>
      </c>
      <c r="S448" s="423" t="str">
        <f t="shared" ref="S448:S516" si="13">CONCATENATE(U448,T448,V448)</f>
        <v>P15 S</v>
      </c>
      <c r="T448" s="442" t="s">
        <v>125</v>
      </c>
      <c r="U448" s="430" t="str">
        <f t="shared" si="11"/>
        <v xml:space="preserve">P15 </v>
      </c>
      <c r="V448" s="431"/>
      <c r="W448" s="432" t="s">
        <v>1420</v>
      </c>
    </row>
    <row r="449" spans="16:23" ht="15.75">
      <c r="P449" s="386" t="str">
        <f t="shared" si="12"/>
        <v>PRUSZYŃSKIModus</v>
      </c>
      <c r="Q449" s="403" t="s">
        <v>417</v>
      </c>
      <c r="R449" s="428" t="s">
        <v>440</v>
      </c>
      <c r="S449" s="423" t="str">
        <f t="shared" si="13"/>
        <v>P15 M</v>
      </c>
      <c r="T449" s="442" t="s">
        <v>121</v>
      </c>
      <c r="U449" s="430" t="str">
        <f t="shared" si="11"/>
        <v xml:space="preserve">P15 </v>
      </c>
      <c r="V449" s="431"/>
      <c r="W449" s="433" t="s">
        <v>1824</v>
      </c>
    </row>
    <row r="450" spans="16:23" ht="15.75">
      <c r="P450" s="386" t="str">
        <f t="shared" si="12"/>
        <v>PRUSZYŃSKIGryf</v>
      </c>
      <c r="Q450" s="403" t="s">
        <v>417</v>
      </c>
      <c r="R450" s="428" t="s">
        <v>443</v>
      </c>
      <c r="S450" s="423" t="str">
        <f t="shared" si="13"/>
        <v>P15 S</v>
      </c>
      <c r="T450" s="442" t="s">
        <v>125</v>
      </c>
      <c r="U450" s="430" t="str">
        <f t="shared" si="11"/>
        <v xml:space="preserve">P15 </v>
      </c>
      <c r="V450" s="431"/>
      <c r="W450" s="432" t="s">
        <v>579</v>
      </c>
    </row>
    <row r="451" spans="16:23" ht="15.75">
      <c r="P451" s="386" t="str">
        <f t="shared" si="12"/>
        <v>PRUSZYŃSKIIryd</v>
      </c>
      <c r="Q451" s="403" t="s">
        <v>417</v>
      </c>
      <c r="R451" s="428" t="s">
        <v>447</v>
      </c>
      <c r="S451" s="423" t="str">
        <f t="shared" si="13"/>
        <v>P14 Normal</v>
      </c>
      <c r="T451" s="442" t="s">
        <v>438</v>
      </c>
      <c r="U451" s="430" t="str">
        <f t="shared" si="11"/>
        <v xml:space="preserve">P14 </v>
      </c>
      <c r="V451" s="431"/>
      <c r="W451" s="432" t="s">
        <v>579</v>
      </c>
    </row>
    <row r="452" spans="16:23" ht="15.75">
      <c r="P452" s="386" t="str">
        <f t="shared" si="12"/>
        <v>PRUSZYŃSKIRen</v>
      </c>
      <c r="Q452" s="403" t="s">
        <v>417</v>
      </c>
      <c r="R452" s="428" t="s">
        <v>450</v>
      </c>
      <c r="S452" s="423" t="str">
        <f t="shared" si="13"/>
        <v>P15 M</v>
      </c>
      <c r="T452" s="442" t="s">
        <v>121</v>
      </c>
      <c r="U452" s="430" t="str">
        <f t="shared" si="11"/>
        <v xml:space="preserve">P15 </v>
      </c>
      <c r="V452" s="431"/>
      <c r="W452" s="432" t="s">
        <v>481</v>
      </c>
    </row>
    <row r="453" spans="16:23" ht="15.75">
      <c r="P453" s="386" t="str">
        <f t="shared" si="12"/>
        <v>PRUSZYŃSKIRegle</v>
      </c>
      <c r="Q453" s="403" t="s">
        <v>417</v>
      </c>
      <c r="R453" s="428" t="s">
        <v>1009</v>
      </c>
      <c r="S453" s="423" t="str">
        <f t="shared" si="13"/>
        <v>P14 Normal</v>
      </c>
      <c r="T453" s="442" t="s">
        <v>438</v>
      </c>
      <c r="U453" s="430" t="str">
        <f t="shared" si="11"/>
        <v xml:space="preserve">P14 </v>
      </c>
      <c r="V453" s="431"/>
      <c r="W453" s="427" t="s">
        <v>421</v>
      </c>
    </row>
    <row r="454" spans="16:23" ht="15.75">
      <c r="P454" s="386" t="str">
        <f t="shared" si="12"/>
        <v>PRUSZYŃSKITur</v>
      </c>
      <c r="Q454" s="403" t="s">
        <v>417</v>
      </c>
      <c r="R454" s="428" t="s">
        <v>454</v>
      </c>
      <c r="S454" s="423" t="str">
        <f t="shared" si="13"/>
        <v>P15 S</v>
      </c>
      <c r="T454" s="442" t="s">
        <v>125</v>
      </c>
      <c r="U454" s="430" t="str">
        <f t="shared" si="11"/>
        <v xml:space="preserve">P15 </v>
      </c>
      <c r="V454" s="431"/>
      <c r="W454" s="432" t="s">
        <v>1023</v>
      </c>
    </row>
    <row r="455" spans="16:23" ht="15.75">
      <c r="P455" s="386" t="str">
        <f t="shared" si="12"/>
        <v>PRUSZYŃSKIT-18</v>
      </c>
      <c r="Q455" s="403" t="s">
        <v>417</v>
      </c>
      <c r="R455" s="438" t="s">
        <v>693</v>
      </c>
      <c r="S455" s="423" t="str">
        <f t="shared" si="13"/>
        <v>P15 F</v>
      </c>
      <c r="T455" s="429" t="s">
        <v>111</v>
      </c>
      <c r="U455" s="430" t="str">
        <f t="shared" si="11"/>
        <v xml:space="preserve">P15 </v>
      </c>
      <c r="V455" s="431"/>
      <c r="W455" s="433" t="s">
        <v>1559</v>
      </c>
    </row>
    <row r="456" spans="16:23" ht="15.75">
      <c r="P456" s="386" t="str">
        <f t="shared" si="12"/>
        <v>PRUSZYŃSKIT-20</v>
      </c>
      <c r="Q456" s="403" t="s">
        <v>417</v>
      </c>
      <c r="R456" s="438" t="s">
        <v>703</v>
      </c>
      <c r="S456" s="423" t="str">
        <f t="shared" si="13"/>
        <v>P15 F</v>
      </c>
      <c r="T456" s="429" t="s">
        <v>111</v>
      </c>
      <c r="U456" s="430" t="str">
        <f t="shared" si="11"/>
        <v xml:space="preserve">P15 </v>
      </c>
      <c r="V456" s="431"/>
      <c r="W456" s="432" t="s">
        <v>1544</v>
      </c>
    </row>
    <row r="457" spans="16:23" ht="15.75">
      <c r="P457" s="386" t="str">
        <f t="shared" si="12"/>
        <v>PRUSZYŃSKIT-35</v>
      </c>
      <c r="Q457" s="403" t="s">
        <v>417</v>
      </c>
      <c r="R457" s="438" t="s">
        <v>692</v>
      </c>
      <c r="S457" s="423" t="str">
        <f t="shared" si="13"/>
        <v>P15 G</v>
      </c>
      <c r="T457" s="429" t="s">
        <v>113</v>
      </c>
      <c r="U457" s="430" t="str">
        <f t="shared" si="11"/>
        <v xml:space="preserve">P15 </v>
      </c>
      <c r="V457" s="431"/>
      <c r="W457" s="427" t="s">
        <v>693</v>
      </c>
    </row>
    <row r="458" spans="16:23" ht="15.75">
      <c r="P458" s="386" t="str">
        <f t="shared" si="12"/>
        <v>PRUSZYŃSKIFiord</v>
      </c>
      <c r="Q458" s="403" t="s">
        <v>417</v>
      </c>
      <c r="R458" s="428" t="s">
        <v>1010</v>
      </c>
      <c r="S458" s="423" t="str">
        <f t="shared" si="13"/>
        <v>P15 Z + dodatkowa uszczelka butylowa</v>
      </c>
      <c r="T458" s="429" t="s">
        <v>130</v>
      </c>
      <c r="U458" s="430" t="str">
        <f t="shared" si="11"/>
        <v xml:space="preserve">P15 </v>
      </c>
      <c r="V458" s="431" t="s">
        <v>1042</v>
      </c>
      <c r="W458" s="427" t="s">
        <v>693</v>
      </c>
    </row>
    <row r="459" spans="16:23" ht="15.75">
      <c r="P459" s="386" t="str">
        <f t="shared" si="12"/>
        <v>PRUSZYŃSKITigra</v>
      </c>
      <c r="Q459" s="403" t="s">
        <v>417</v>
      </c>
      <c r="R459" s="428" t="s">
        <v>1477</v>
      </c>
      <c r="S459" s="423" t="str">
        <f t="shared" si="13"/>
        <v>P15 U</v>
      </c>
      <c r="T459" s="429" t="s">
        <v>127</v>
      </c>
      <c r="U459" s="430" t="str">
        <f t="shared" si="11"/>
        <v xml:space="preserve">P15 </v>
      </c>
      <c r="V459" s="431"/>
      <c r="W459" s="427" t="s">
        <v>693</v>
      </c>
    </row>
    <row r="460" spans="16:23" ht="15.75">
      <c r="P460" s="386" t="str">
        <f t="shared" si="12"/>
        <v>PRUSZYŃSKIOptima</v>
      </c>
      <c r="Q460" s="403" t="s">
        <v>417</v>
      </c>
      <c r="R460" s="428" t="s">
        <v>1819</v>
      </c>
      <c r="S460" s="423" t="str">
        <f t="shared" si="13"/>
        <v>P15 M</v>
      </c>
      <c r="T460" s="429" t="s">
        <v>121</v>
      </c>
      <c r="U460" s="430" t="str">
        <f t="shared" si="11"/>
        <v xml:space="preserve">P15 </v>
      </c>
      <c r="V460" s="431"/>
      <c r="W460" s="427" t="s">
        <v>693</v>
      </c>
    </row>
    <row r="461" spans="16:23" ht="15.75">
      <c r="P461" s="386" t="str">
        <f t="shared" si="12"/>
        <v>REGAMETGloria</v>
      </c>
      <c r="Q461" s="403" t="s">
        <v>457</v>
      </c>
      <c r="R461" s="428" t="s">
        <v>461</v>
      </c>
      <c r="S461" s="423" t="str">
        <f t="shared" si="13"/>
        <v>P15 N</v>
      </c>
      <c r="T461" s="442" t="s">
        <v>1</v>
      </c>
      <c r="U461" s="430" t="str">
        <f t="shared" si="11"/>
        <v xml:space="preserve">P15 </v>
      </c>
      <c r="V461" s="431"/>
      <c r="W461" s="427" t="s">
        <v>693</v>
      </c>
    </row>
    <row r="462" spans="16:23" ht="15.75">
      <c r="P462" s="386" t="str">
        <f t="shared" si="12"/>
        <v>REGAMETViktoria</v>
      </c>
      <c r="Q462" s="403" t="s">
        <v>457</v>
      </c>
      <c r="R462" s="428" t="s">
        <v>465</v>
      </c>
      <c r="S462" s="423" t="str">
        <f t="shared" si="13"/>
        <v>P15 N</v>
      </c>
      <c r="T462" s="442" t="s">
        <v>1</v>
      </c>
      <c r="U462" s="430" t="str">
        <f t="shared" si="11"/>
        <v xml:space="preserve">P15 </v>
      </c>
      <c r="V462" s="431"/>
      <c r="W462" s="427" t="s">
        <v>693</v>
      </c>
    </row>
    <row r="463" spans="16:23" ht="15.75">
      <c r="P463" s="386" t="str">
        <f t="shared" si="12"/>
        <v>REGAMETOlimpia</v>
      </c>
      <c r="Q463" s="403" t="s">
        <v>457</v>
      </c>
      <c r="R463" s="428" t="s">
        <v>469</v>
      </c>
      <c r="S463" s="423" t="str">
        <f t="shared" si="13"/>
        <v>P15 W</v>
      </c>
      <c r="T463" s="442" t="s">
        <v>128</v>
      </c>
      <c r="U463" s="430" t="str">
        <f t="shared" si="11"/>
        <v xml:space="preserve">P15 </v>
      </c>
      <c r="V463" s="431"/>
      <c r="W463" s="427" t="s">
        <v>693</v>
      </c>
    </row>
    <row r="464" spans="16:23" ht="15.75">
      <c r="P464" s="386" t="str">
        <f t="shared" si="12"/>
        <v>REGAMETRoma</v>
      </c>
      <c r="Q464" s="403" t="s">
        <v>457</v>
      </c>
      <c r="R464" s="428" t="s">
        <v>473</v>
      </c>
      <c r="S464" s="423" t="str">
        <f t="shared" si="13"/>
        <v>P15 A</v>
      </c>
      <c r="T464" s="442" t="s">
        <v>474</v>
      </c>
      <c r="U464" s="430" t="str">
        <f t="shared" si="11"/>
        <v xml:space="preserve">P15 </v>
      </c>
      <c r="V464" s="431"/>
      <c r="W464" s="427" t="s">
        <v>693</v>
      </c>
    </row>
    <row r="465" spans="16:23" ht="15.75">
      <c r="P465" s="386" t="str">
        <f t="shared" si="12"/>
        <v>REGAMETMaxima</v>
      </c>
      <c r="Q465" s="403" t="s">
        <v>457</v>
      </c>
      <c r="R465" s="428" t="s">
        <v>478</v>
      </c>
      <c r="S465" s="423" t="str">
        <f t="shared" si="13"/>
        <v>P15 S</v>
      </c>
      <c r="T465" s="442" t="s">
        <v>125</v>
      </c>
      <c r="U465" s="430" t="str">
        <f t="shared" si="11"/>
        <v xml:space="preserve">P15 </v>
      </c>
      <c r="V465" s="431"/>
      <c r="W465" s="427" t="s">
        <v>693</v>
      </c>
    </row>
    <row r="466" spans="16:23" ht="15.75">
      <c r="P466" s="386" t="str">
        <f t="shared" si="12"/>
        <v>REGAMETMona</v>
      </c>
      <c r="Q466" s="403" t="s">
        <v>457</v>
      </c>
      <c r="R466" s="428" t="s">
        <v>482</v>
      </c>
      <c r="S466" s="423" t="str">
        <f t="shared" si="13"/>
        <v>P15 S</v>
      </c>
      <c r="T466" s="442" t="s">
        <v>125</v>
      </c>
      <c r="U466" s="430" t="str">
        <f t="shared" si="11"/>
        <v xml:space="preserve">P15 </v>
      </c>
      <c r="V466" s="431"/>
      <c r="W466" s="427" t="s">
        <v>693</v>
      </c>
    </row>
    <row r="467" spans="16:23" ht="15.75">
      <c r="P467" s="386" t="str">
        <f t="shared" si="12"/>
        <v>REGAMETViva / Duo / Liwia</v>
      </c>
      <c r="Q467" s="403" t="s">
        <v>457</v>
      </c>
      <c r="R467" s="428" t="s">
        <v>1821</v>
      </c>
      <c r="S467" s="423" t="str">
        <f t="shared" si="13"/>
        <v>P15 U</v>
      </c>
      <c r="T467" s="442" t="s">
        <v>127</v>
      </c>
      <c r="U467" s="430" t="str">
        <f t="shared" si="11"/>
        <v xml:space="preserve">P15 </v>
      </c>
      <c r="V467" s="431"/>
      <c r="W467" s="427" t="s">
        <v>693</v>
      </c>
    </row>
    <row r="468" spans="16:23" ht="15.75">
      <c r="P468" s="386" t="str">
        <f t="shared" si="12"/>
        <v>REGAMETPuma / Duo P / Petra</v>
      </c>
      <c r="Q468" s="403" t="s">
        <v>457</v>
      </c>
      <c r="R468" s="428" t="s">
        <v>1822</v>
      </c>
      <c r="S468" s="423" t="str">
        <f t="shared" si="13"/>
        <v>P15 T</v>
      </c>
      <c r="T468" s="442" t="s">
        <v>126</v>
      </c>
      <c r="U468" s="430" t="str">
        <f t="shared" si="11"/>
        <v xml:space="preserve">P15 </v>
      </c>
      <c r="V468" s="431"/>
      <c r="W468" s="427" t="s">
        <v>693</v>
      </c>
    </row>
    <row r="469" spans="16:23" ht="15.75">
      <c r="P469" s="386" t="str">
        <f t="shared" si="12"/>
        <v>REGAMETT-18</v>
      </c>
      <c r="Q469" s="403" t="s">
        <v>457</v>
      </c>
      <c r="R469" s="438" t="s">
        <v>693</v>
      </c>
      <c r="S469" s="423" t="str">
        <f t="shared" si="13"/>
        <v>P15 F</v>
      </c>
      <c r="T469" s="429" t="s">
        <v>111</v>
      </c>
      <c r="U469" s="430" t="str">
        <f t="shared" si="11"/>
        <v xml:space="preserve">P15 </v>
      </c>
      <c r="V469" s="431"/>
      <c r="W469" s="427" t="s">
        <v>691</v>
      </c>
    </row>
    <row r="470" spans="16:23" ht="15.75">
      <c r="P470" s="386" t="str">
        <f t="shared" si="12"/>
        <v>REGAMETT-20</v>
      </c>
      <c r="Q470" s="403" t="s">
        <v>457</v>
      </c>
      <c r="R470" s="438" t="s">
        <v>703</v>
      </c>
      <c r="S470" s="423" t="str">
        <f t="shared" si="13"/>
        <v>P15 F</v>
      </c>
      <c r="T470" s="429" t="s">
        <v>111</v>
      </c>
      <c r="U470" s="430" t="str">
        <f t="shared" si="11"/>
        <v xml:space="preserve">P15 </v>
      </c>
      <c r="V470" s="431"/>
      <c r="W470" s="427" t="s">
        <v>694</v>
      </c>
    </row>
    <row r="471" spans="16:23" ht="15.75">
      <c r="P471" s="386" t="str">
        <f t="shared" si="12"/>
        <v>REGAMETT-35</v>
      </c>
      <c r="Q471" s="403" t="s">
        <v>457</v>
      </c>
      <c r="R471" s="438" t="s">
        <v>692</v>
      </c>
      <c r="S471" s="423" t="str">
        <f t="shared" si="13"/>
        <v>P15 G + dodatkowa uszczelka butylowa</v>
      </c>
      <c r="T471" s="429" t="s">
        <v>113</v>
      </c>
      <c r="U471" s="430" t="str">
        <f t="shared" si="11"/>
        <v xml:space="preserve">P15 </v>
      </c>
      <c r="V471" s="431" t="s">
        <v>1042</v>
      </c>
      <c r="W471" s="427" t="s">
        <v>703</v>
      </c>
    </row>
    <row r="472" spans="16:23" ht="15.75">
      <c r="P472" s="386" t="str">
        <f t="shared" si="12"/>
        <v>ROBENBergamo</v>
      </c>
      <c r="Q472" s="403" t="s">
        <v>1038</v>
      </c>
      <c r="R472" s="438" t="s">
        <v>1860</v>
      </c>
      <c r="S472" s="423" t="str">
        <f t="shared" si="13"/>
        <v>Typ - 32</v>
      </c>
      <c r="T472" s="429">
        <v>32</v>
      </c>
      <c r="U472" s="430" t="s">
        <v>1045</v>
      </c>
      <c r="V472" s="431"/>
      <c r="W472" s="427" t="s">
        <v>703</v>
      </c>
    </row>
    <row r="473" spans="16:23" ht="15.75">
      <c r="P473" s="386" t="str">
        <f t="shared" si="12"/>
        <v>ROBENMonza plus</v>
      </c>
      <c r="Q473" s="403" t="s">
        <v>1038</v>
      </c>
      <c r="R473" s="438" t="s">
        <v>1076</v>
      </c>
      <c r="S473" s="423" t="str">
        <f t="shared" si="13"/>
        <v>Typ - 12</v>
      </c>
      <c r="T473" s="429">
        <v>12</v>
      </c>
      <c r="U473" s="430" t="s">
        <v>1045</v>
      </c>
      <c r="V473" s="431"/>
      <c r="W473" s="427" t="s">
        <v>703</v>
      </c>
    </row>
    <row r="474" spans="16:23" ht="15.75">
      <c r="P474" s="386" t="str">
        <f t="shared" si="12"/>
        <v>ROBENPiemont</v>
      </c>
      <c r="Q474" s="403" t="s">
        <v>1038</v>
      </c>
      <c r="R474" s="438" t="s">
        <v>1079</v>
      </c>
      <c r="S474" s="423" t="str">
        <f t="shared" si="13"/>
        <v>Typ - 26</v>
      </c>
      <c r="T474" s="429">
        <v>26</v>
      </c>
      <c r="U474" s="430" t="s">
        <v>1045</v>
      </c>
      <c r="V474" s="431"/>
      <c r="W474" s="427" t="s">
        <v>703</v>
      </c>
    </row>
    <row r="475" spans="16:23" ht="15.75">
      <c r="P475" s="386" t="str">
        <f t="shared" si="12"/>
        <v>ROL-BUDKaja</v>
      </c>
      <c r="Q475" s="403" t="s">
        <v>486</v>
      </c>
      <c r="R475" s="428" t="s">
        <v>490</v>
      </c>
      <c r="S475" s="423" t="str">
        <f t="shared" si="13"/>
        <v>P15 N</v>
      </c>
      <c r="T475" s="442" t="s">
        <v>1</v>
      </c>
      <c r="U475" s="430" t="str">
        <f t="shared" ref="U475:U528" si="14">IF(T475="normal","P14 ",(IF(T475="uniwersal","P10 ","P15 ")))</f>
        <v xml:space="preserve">P15 </v>
      </c>
      <c r="V475" s="431"/>
      <c r="W475" s="427" t="s">
        <v>695</v>
      </c>
    </row>
    <row r="476" spans="16:23" ht="15.75">
      <c r="P476" s="386" t="str">
        <f t="shared" si="12"/>
        <v>ROZBUDBanga</v>
      </c>
      <c r="Q476" s="403" t="s">
        <v>494</v>
      </c>
      <c r="R476" s="428" t="s">
        <v>498</v>
      </c>
      <c r="S476" s="423" t="str">
        <f t="shared" si="13"/>
        <v>P15 N</v>
      </c>
      <c r="T476" s="442" t="s">
        <v>1</v>
      </c>
      <c r="U476" s="430" t="str">
        <f t="shared" si="14"/>
        <v xml:space="preserve">P15 </v>
      </c>
      <c r="V476" s="431"/>
      <c r="W476" s="427" t="s">
        <v>692</v>
      </c>
    </row>
    <row r="477" spans="16:23" ht="15.75">
      <c r="P477" s="386" t="str">
        <f t="shared" si="12"/>
        <v>RUUKIMonterrey</v>
      </c>
      <c r="Q477" s="403" t="s">
        <v>502</v>
      </c>
      <c r="R477" s="428" t="s">
        <v>504</v>
      </c>
      <c r="S477" s="423" t="str">
        <f t="shared" si="13"/>
        <v>P15 N</v>
      </c>
      <c r="T477" s="429" t="s">
        <v>1</v>
      </c>
      <c r="U477" s="430" t="str">
        <f t="shared" si="14"/>
        <v xml:space="preserve">P15 </v>
      </c>
      <c r="V477" s="431"/>
      <c r="W477" s="427" t="s">
        <v>692</v>
      </c>
    </row>
    <row r="478" spans="16:23" ht="15.75">
      <c r="P478" s="386" t="str">
        <f t="shared" si="12"/>
        <v>RUUKIPlus</v>
      </c>
      <c r="Q478" s="403" t="s">
        <v>502</v>
      </c>
      <c r="R478" s="428" t="s">
        <v>506</v>
      </c>
      <c r="S478" s="423" t="str">
        <f t="shared" si="13"/>
        <v>P15 N</v>
      </c>
      <c r="T478" s="429" t="s">
        <v>1</v>
      </c>
      <c r="U478" s="430" t="str">
        <f t="shared" si="14"/>
        <v xml:space="preserve">P15 </v>
      </c>
      <c r="V478" s="431"/>
      <c r="W478" s="427" t="s">
        <v>692</v>
      </c>
    </row>
    <row r="479" spans="16:23" ht="15.75">
      <c r="P479" s="386" t="str">
        <f t="shared" si="12"/>
        <v>RUUKINova</v>
      </c>
      <c r="Q479" s="403" t="s">
        <v>502</v>
      </c>
      <c r="R479" s="428" t="s">
        <v>509</v>
      </c>
      <c r="S479" s="423" t="str">
        <f t="shared" si="13"/>
        <v>P15 N</v>
      </c>
      <c r="T479" s="429" t="s">
        <v>1</v>
      </c>
      <c r="U479" s="430" t="str">
        <f t="shared" si="14"/>
        <v xml:space="preserve">P15 </v>
      </c>
      <c r="V479" s="431"/>
      <c r="W479" s="427" t="s">
        <v>692</v>
      </c>
    </row>
    <row r="480" spans="16:23" ht="15.75">
      <c r="P480" s="386" t="str">
        <f t="shared" si="12"/>
        <v>RUUKIDecorrey</v>
      </c>
      <c r="Q480" s="403" t="s">
        <v>502</v>
      </c>
      <c r="R480" s="428" t="s">
        <v>513</v>
      </c>
      <c r="S480" s="423" t="str">
        <f t="shared" si="13"/>
        <v>P15 N</v>
      </c>
      <c r="T480" s="429" t="s">
        <v>1</v>
      </c>
      <c r="U480" s="430" t="str">
        <f t="shared" si="14"/>
        <v xml:space="preserve">P15 </v>
      </c>
      <c r="V480" s="431"/>
      <c r="W480" s="427" t="s">
        <v>692</v>
      </c>
    </row>
    <row r="481" spans="16:23" ht="15.75">
      <c r="P481" s="386" t="str">
        <f t="shared" si="12"/>
        <v>RUUKIAdamante</v>
      </c>
      <c r="Q481" s="403" t="s">
        <v>502</v>
      </c>
      <c r="R481" s="428" t="s">
        <v>517</v>
      </c>
      <c r="S481" s="423" t="str">
        <f t="shared" si="13"/>
        <v>P15 M</v>
      </c>
      <c r="T481" s="429" t="s">
        <v>121</v>
      </c>
      <c r="U481" s="430" t="str">
        <f t="shared" si="14"/>
        <v xml:space="preserve">P15 </v>
      </c>
      <c r="V481" s="431"/>
      <c r="W481" s="427" t="s">
        <v>692</v>
      </c>
    </row>
    <row r="482" spans="16:23" ht="15.75">
      <c r="P482" s="386" t="str">
        <f t="shared" si="12"/>
        <v>RUUKIElite</v>
      </c>
      <c r="Q482" s="403" t="s">
        <v>502</v>
      </c>
      <c r="R482" s="428" t="s">
        <v>521</v>
      </c>
      <c r="S482" s="423" t="str">
        <f t="shared" si="13"/>
        <v>P15 X</v>
      </c>
      <c r="T482" s="429" t="s">
        <v>129</v>
      </c>
      <c r="U482" s="430" t="str">
        <f t="shared" si="14"/>
        <v xml:space="preserve">P15 </v>
      </c>
      <c r="V482" s="431"/>
      <c r="W482" s="427" t="s">
        <v>692</v>
      </c>
    </row>
    <row r="483" spans="16:23" ht="15.75">
      <c r="P483" s="386" t="str">
        <f t="shared" si="12"/>
        <v>RUUKIHyygge</v>
      </c>
      <c r="Q483" s="403" t="s">
        <v>502</v>
      </c>
      <c r="R483" s="428" t="s">
        <v>524</v>
      </c>
      <c r="S483" s="423" t="str">
        <f t="shared" si="13"/>
        <v>P14 Normal</v>
      </c>
      <c r="T483" s="429" t="s">
        <v>438</v>
      </c>
      <c r="U483" s="430" t="str">
        <f t="shared" si="14"/>
        <v xml:space="preserve">P14 </v>
      </c>
      <c r="V483" s="431"/>
      <c r="W483" s="427" t="s">
        <v>692</v>
      </c>
    </row>
    <row r="484" spans="16:23" ht="15.75">
      <c r="P484" s="386" t="str">
        <f t="shared" si="12"/>
        <v>RUUKIFrigge</v>
      </c>
      <c r="Q484" s="403" t="s">
        <v>502</v>
      </c>
      <c r="R484" s="428" t="s">
        <v>1015</v>
      </c>
      <c r="S484" s="423" t="str">
        <f t="shared" si="13"/>
        <v>P15 U</v>
      </c>
      <c r="T484" s="429" t="s">
        <v>127</v>
      </c>
      <c r="U484" s="430" t="str">
        <f t="shared" si="14"/>
        <v xml:space="preserve">P15 </v>
      </c>
      <c r="V484" s="431"/>
      <c r="W484" s="427" t="s">
        <v>692</v>
      </c>
    </row>
    <row r="485" spans="16:23" ht="15.75">
      <c r="P485" s="386" t="str">
        <f t="shared" si="12"/>
        <v>RUUKIFinnera</v>
      </c>
      <c r="Q485" s="403" t="s">
        <v>502</v>
      </c>
      <c r="R485" s="428" t="s">
        <v>528</v>
      </c>
      <c r="S485" s="423" t="str">
        <f t="shared" si="13"/>
        <v>P15 S</v>
      </c>
      <c r="T485" s="429" t="s">
        <v>125</v>
      </c>
      <c r="U485" s="430" t="str">
        <f t="shared" si="14"/>
        <v xml:space="preserve">P15 </v>
      </c>
      <c r="V485" s="431"/>
      <c r="W485" s="427" t="s">
        <v>692</v>
      </c>
    </row>
    <row r="486" spans="16:23" ht="15.75">
      <c r="P486" s="386" t="str">
        <f t="shared" si="12"/>
        <v>RUUKIT-20</v>
      </c>
      <c r="Q486" s="403" t="s">
        <v>502</v>
      </c>
      <c r="R486" s="438" t="s">
        <v>703</v>
      </c>
      <c r="S486" s="423" t="str">
        <f t="shared" si="13"/>
        <v>P15 F</v>
      </c>
      <c r="T486" s="429" t="s">
        <v>111</v>
      </c>
      <c r="U486" s="430" t="str">
        <f t="shared" si="14"/>
        <v xml:space="preserve">P15 </v>
      </c>
      <c r="V486" s="431"/>
      <c r="W486" s="427" t="s">
        <v>696</v>
      </c>
    </row>
    <row r="487" spans="16:23" ht="15.75">
      <c r="P487" s="386" t="str">
        <f t="shared" si="12"/>
        <v>RUUKIT-35</v>
      </c>
      <c r="Q487" s="403" t="s">
        <v>502</v>
      </c>
      <c r="R487" s="438" t="s">
        <v>692</v>
      </c>
      <c r="S487" s="423" t="str">
        <f t="shared" si="13"/>
        <v>P10 Uniwersal</v>
      </c>
      <c r="T487" s="429" t="s">
        <v>1008</v>
      </c>
      <c r="U487" s="430" t="str">
        <f t="shared" si="14"/>
        <v xml:space="preserve">P10 </v>
      </c>
      <c r="V487" s="431"/>
      <c r="W487" s="427" t="s">
        <v>610</v>
      </c>
    </row>
    <row r="488" spans="16:23" ht="15.75">
      <c r="P488" s="386" t="str">
        <f t="shared" si="12"/>
        <v>RYNEK ROSYJSKIC-21</v>
      </c>
      <c r="Q488" s="403" t="s">
        <v>1019</v>
      </c>
      <c r="R488" s="428" t="s">
        <v>1020</v>
      </c>
      <c r="S488" s="423" t="str">
        <f t="shared" si="13"/>
        <v>P15 R</v>
      </c>
      <c r="T488" s="429" t="s">
        <v>124</v>
      </c>
      <c r="U488" s="430" t="str">
        <f t="shared" si="14"/>
        <v xml:space="preserve">P15 </v>
      </c>
      <c r="V488" s="431"/>
      <c r="W488" s="432" t="s">
        <v>559</v>
      </c>
    </row>
    <row r="489" spans="16:23" ht="15.75">
      <c r="P489" s="386" t="str">
        <f t="shared" si="12"/>
        <v>SOLANM35</v>
      </c>
      <c r="Q489" s="403" t="s">
        <v>532</v>
      </c>
      <c r="R489" s="428" t="s">
        <v>535</v>
      </c>
      <c r="S489" s="423" t="str">
        <f t="shared" si="13"/>
        <v>P15 N</v>
      </c>
      <c r="T489" s="429" t="s">
        <v>1</v>
      </c>
      <c r="U489" s="430" t="str">
        <f t="shared" si="14"/>
        <v xml:space="preserve">P15 </v>
      </c>
      <c r="V489" s="431"/>
      <c r="W489" s="433" t="s">
        <v>1573</v>
      </c>
    </row>
    <row r="490" spans="16:23" ht="15.75">
      <c r="P490" s="386" t="str">
        <f t="shared" ref="P490:P528" si="15">CONCATENATE(Q490,R490)</f>
        <v>SOLANHonorata</v>
      </c>
      <c r="Q490" s="403" t="s">
        <v>532</v>
      </c>
      <c r="R490" s="428" t="s">
        <v>538</v>
      </c>
      <c r="S490" s="423" t="str">
        <f t="shared" si="13"/>
        <v>P15 N</v>
      </c>
      <c r="T490" s="429" t="s">
        <v>1</v>
      </c>
      <c r="U490" s="430" t="str">
        <f t="shared" si="14"/>
        <v xml:space="preserve">P15 </v>
      </c>
      <c r="V490" s="431"/>
      <c r="W490" s="427" t="s">
        <v>616</v>
      </c>
    </row>
    <row r="491" spans="16:23" ht="15.75">
      <c r="P491" s="386" t="str">
        <f t="shared" si="15"/>
        <v>STAHLBERGModerna</v>
      </c>
      <c r="Q491" s="403" t="s">
        <v>542</v>
      </c>
      <c r="R491" s="428" t="s">
        <v>546</v>
      </c>
      <c r="S491" s="423" t="str">
        <f t="shared" si="13"/>
        <v>P15 N</v>
      </c>
      <c r="T491" s="429" t="s">
        <v>1</v>
      </c>
      <c r="U491" s="430" t="str">
        <f t="shared" si="14"/>
        <v xml:space="preserve">P15 </v>
      </c>
      <c r="V491" s="431"/>
      <c r="W491" s="427" t="s">
        <v>1061</v>
      </c>
    </row>
    <row r="492" spans="16:23" ht="15.75">
      <c r="P492" s="386" t="str">
        <f t="shared" si="15"/>
        <v>STAHLBERGPrestige</v>
      </c>
      <c r="Q492" s="403" t="s">
        <v>542</v>
      </c>
      <c r="R492" s="428" t="s">
        <v>550</v>
      </c>
      <c r="S492" s="423" t="str">
        <f t="shared" si="13"/>
        <v>P15 N</v>
      </c>
      <c r="T492" s="429" t="s">
        <v>1</v>
      </c>
      <c r="U492" s="430" t="str">
        <f t="shared" si="14"/>
        <v xml:space="preserve">P15 </v>
      </c>
      <c r="V492" s="431"/>
      <c r="W492" s="427" t="s">
        <v>1063</v>
      </c>
    </row>
    <row r="493" spans="16:23" ht="15.75">
      <c r="P493" s="386" t="str">
        <f t="shared" si="15"/>
        <v>STAHLBERGPerfekta</v>
      </c>
      <c r="Q493" s="403" t="s">
        <v>542</v>
      </c>
      <c r="R493" s="428" t="s">
        <v>554</v>
      </c>
      <c r="S493" s="423" t="str">
        <f t="shared" si="13"/>
        <v>P15 N</v>
      </c>
      <c r="T493" s="429" t="s">
        <v>1</v>
      </c>
      <c r="U493" s="430" t="str">
        <f t="shared" si="14"/>
        <v xml:space="preserve">P15 </v>
      </c>
      <c r="V493" s="431"/>
      <c r="W493" s="432" t="s">
        <v>1477</v>
      </c>
    </row>
    <row r="494" spans="16:23" ht="15.75">
      <c r="P494" s="386" t="str">
        <f t="shared" si="15"/>
        <v>STAL-HARTKinga</v>
      </c>
      <c r="Q494" s="403" t="s">
        <v>558</v>
      </c>
      <c r="R494" s="428" t="s">
        <v>562</v>
      </c>
      <c r="S494" s="423" t="str">
        <f t="shared" si="13"/>
        <v>P15 N</v>
      </c>
      <c r="T494" s="429" t="s">
        <v>1</v>
      </c>
      <c r="U494" s="430" t="str">
        <f t="shared" si="14"/>
        <v xml:space="preserve">P15 </v>
      </c>
      <c r="V494" s="431"/>
      <c r="W494" s="433" t="s">
        <v>1477</v>
      </c>
    </row>
    <row r="495" spans="16:23" ht="15.75">
      <c r="P495" s="386" t="str">
        <f t="shared" si="15"/>
        <v>STAL-HARTBella</v>
      </c>
      <c r="Q495" s="403" t="s">
        <v>558</v>
      </c>
      <c r="R495" s="428" t="s">
        <v>566</v>
      </c>
      <c r="S495" s="423" t="str">
        <f t="shared" si="13"/>
        <v>P15 D</v>
      </c>
      <c r="T495" s="429" t="s">
        <v>1399</v>
      </c>
      <c r="U495" s="430" t="str">
        <f t="shared" si="14"/>
        <v xml:space="preserve">P15 </v>
      </c>
      <c r="V495" s="431"/>
      <c r="W495" s="427" t="s">
        <v>1070</v>
      </c>
    </row>
    <row r="496" spans="16:23" ht="15.75">
      <c r="P496" s="386" t="str">
        <f t="shared" si="15"/>
        <v>TONDACHHolenderka 11</v>
      </c>
      <c r="Q496" s="403" t="s">
        <v>1039</v>
      </c>
      <c r="R496" s="428" t="s">
        <v>1067</v>
      </c>
      <c r="S496" s="423" t="str">
        <f t="shared" si="13"/>
        <v>Typ - 18</v>
      </c>
      <c r="T496" s="429">
        <v>18</v>
      </c>
      <c r="U496" s="430" t="s">
        <v>1045</v>
      </c>
      <c r="V496" s="431"/>
      <c r="W496" s="433" t="s">
        <v>1545</v>
      </c>
    </row>
    <row r="497" spans="16:23" ht="15.75">
      <c r="P497" s="386" t="str">
        <f t="shared" si="15"/>
        <v>TRAFFICGold</v>
      </c>
      <c r="Q497" s="403" t="s">
        <v>570</v>
      </c>
      <c r="R497" s="428" t="s">
        <v>574</v>
      </c>
      <c r="S497" s="423" t="str">
        <f t="shared" si="13"/>
        <v>P15 N</v>
      </c>
      <c r="T497" s="429" t="s">
        <v>1</v>
      </c>
      <c r="U497" s="430" t="str">
        <f t="shared" si="14"/>
        <v xml:space="preserve">P15 </v>
      </c>
      <c r="V497" s="431"/>
      <c r="W497" s="427" t="s">
        <v>655</v>
      </c>
    </row>
    <row r="498" spans="16:23" ht="15.75">
      <c r="P498" s="386" t="str">
        <f t="shared" si="15"/>
        <v>TRAFFICSilver</v>
      </c>
      <c r="Q498" s="403" t="s">
        <v>570</v>
      </c>
      <c r="R498" s="428" t="s">
        <v>578</v>
      </c>
      <c r="S498" s="423" t="str">
        <f t="shared" si="13"/>
        <v>P15 N</v>
      </c>
      <c r="T498" s="429" t="s">
        <v>1</v>
      </c>
      <c r="U498" s="430" t="str">
        <f t="shared" si="14"/>
        <v xml:space="preserve">P15 </v>
      </c>
      <c r="V498" s="431"/>
      <c r="W498" s="439" t="s">
        <v>655</v>
      </c>
    </row>
    <row r="499" spans="16:23" ht="15.75">
      <c r="P499" s="386" t="str">
        <f t="shared" si="15"/>
        <v>TRAFFICPlatinum</v>
      </c>
      <c r="Q499" s="403" t="s">
        <v>570</v>
      </c>
      <c r="R499" s="428" t="s">
        <v>582</v>
      </c>
      <c r="S499" s="423" t="str">
        <f t="shared" si="13"/>
        <v>P15 S</v>
      </c>
      <c r="T499" s="429" t="s">
        <v>125</v>
      </c>
      <c r="U499" s="430" t="str">
        <f t="shared" si="14"/>
        <v xml:space="preserve">P15 </v>
      </c>
      <c r="V499" s="431"/>
      <c r="W499" s="427" t="s">
        <v>698</v>
      </c>
    </row>
    <row r="500" spans="16:23" ht="15.75">
      <c r="P500" s="386" t="str">
        <f t="shared" si="15"/>
        <v>TRANSBLACHKorra</v>
      </c>
      <c r="Q500" s="403" t="s">
        <v>586</v>
      </c>
      <c r="R500" s="428" t="s">
        <v>590</v>
      </c>
      <c r="S500" s="423" t="str">
        <f t="shared" si="13"/>
        <v>P15 N</v>
      </c>
      <c r="T500" s="429" t="s">
        <v>1</v>
      </c>
      <c r="U500" s="430" t="str">
        <f t="shared" si="14"/>
        <v xml:space="preserve">P15 </v>
      </c>
      <c r="V500" s="431"/>
      <c r="W500" s="427" t="s">
        <v>699</v>
      </c>
    </row>
    <row r="501" spans="16:23" ht="15.75">
      <c r="P501" s="386" t="str">
        <f t="shared" si="15"/>
        <v>TRANSBLACHSegment</v>
      </c>
      <c r="Q501" s="403" t="s">
        <v>586</v>
      </c>
      <c r="R501" s="428" t="s">
        <v>593</v>
      </c>
      <c r="S501" s="423" t="str">
        <f t="shared" si="13"/>
        <v>P15 N</v>
      </c>
      <c r="T501" s="429" t="s">
        <v>1</v>
      </c>
      <c r="U501" s="430" t="str">
        <f t="shared" si="14"/>
        <v xml:space="preserve">P15 </v>
      </c>
      <c r="V501" s="431"/>
      <c r="W501" s="427" t="s">
        <v>701</v>
      </c>
    </row>
    <row r="502" spans="16:23" ht="15.75">
      <c r="P502" s="386" t="str">
        <f t="shared" si="15"/>
        <v>TRANSBLACHKiara</v>
      </c>
      <c r="Q502" s="403" t="s">
        <v>586</v>
      </c>
      <c r="R502" s="428" t="s">
        <v>597</v>
      </c>
      <c r="S502" s="423" t="str">
        <f t="shared" si="13"/>
        <v>P15 W</v>
      </c>
      <c r="T502" s="429" t="s">
        <v>128</v>
      </c>
      <c r="U502" s="430" t="str">
        <f t="shared" si="14"/>
        <v xml:space="preserve">P15 </v>
      </c>
      <c r="V502" s="431"/>
      <c r="W502" s="427" t="s">
        <v>702</v>
      </c>
    </row>
    <row r="503" spans="16:23" ht="15.75">
      <c r="P503" s="386" t="str">
        <f t="shared" si="15"/>
        <v>UNIBLACHAmi</v>
      </c>
      <c r="Q503" s="403" t="s">
        <v>601</v>
      </c>
      <c r="R503" s="428" t="s">
        <v>1579</v>
      </c>
      <c r="S503" s="423" t="str">
        <f t="shared" si="13"/>
        <v>P15 T</v>
      </c>
      <c r="T503" s="429" t="s">
        <v>126</v>
      </c>
      <c r="U503" s="430" t="str">
        <f t="shared" si="14"/>
        <v xml:space="preserve">P15 </v>
      </c>
      <c r="V503" s="431"/>
      <c r="W503" s="427" t="s">
        <v>700</v>
      </c>
    </row>
    <row r="504" spans="16:23" ht="15.75">
      <c r="P504" s="386" t="str">
        <f t="shared" si="15"/>
        <v>UNIBLACHEmi</v>
      </c>
      <c r="Q504" s="403" t="s">
        <v>601</v>
      </c>
      <c r="R504" s="428" t="s">
        <v>605</v>
      </c>
      <c r="S504" s="423" t="str">
        <f t="shared" si="13"/>
        <v>P15 N</v>
      </c>
      <c r="T504" s="429" t="s">
        <v>1</v>
      </c>
      <c r="U504" s="430" t="str">
        <f t="shared" si="14"/>
        <v xml:space="preserve">P15 </v>
      </c>
      <c r="V504" s="431"/>
      <c r="W504" s="433" t="s">
        <v>1409</v>
      </c>
    </row>
    <row r="505" spans="16:23" ht="15.75">
      <c r="P505" s="386" t="str">
        <f t="shared" si="15"/>
        <v>UNIBLACHVera</v>
      </c>
      <c r="Q505" s="403" t="s">
        <v>601</v>
      </c>
      <c r="R505" s="428" t="s">
        <v>608</v>
      </c>
      <c r="S505" s="423" t="str">
        <f t="shared" si="13"/>
        <v>P15 N</v>
      </c>
      <c r="T505" s="429" t="s">
        <v>1</v>
      </c>
      <c r="U505" s="430" t="str">
        <f t="shared" si="14"/>
        <v xml:space="preserve">P15 </v>
      </c>
      <c r="V505" s="431"/>
      <c r="W505" s="427" t="s">
        <v>454</v>
      </c>
    </row>
    <row r="506" spans="16:23" ht="15.75">
      <c r="P506" s="386" t="str">
        <f t="shared" si="15"/>
        <v>UNIBLACHKara</v>
      </c>
      <c r="Q506" s="403" t="s">
        <v>601</v>
      </c>
      <c r="R506" s="428" t="s">
        <v>612</v>
      </c>
      <c r="S506" s="423" t="str">
        <f t="shared" si="13"/>
        <v>P15 W</v>
      </c>
      <c r="T506" s="429" t="s">
        <v>128</v>
      </c>
      <c r="U506" s="430" t="str">
        <f t="shared" si="14"/>
        <v xml:space="preserve">P15 </v>
      </c>
      <c r="V506" s="431"/>
      <c r="W506" s="427" t="s">
        <v>1064</v>
      </c>
    </row>
    <row r="507" spans="16:23" ht="15.75">
      <c r="P507" s="386" t="str">
        <f t="shared" si="15"/>
        <v>VICORVika</v>
      </c>
      <c r="Q507" s="403" t="s">
        <v>614</v>
      </c>
      <c r="R507" s="428" t="s">
        <v>618</v>
      </c>
      <c r="S507" s="423" t="str">
        <f t="shared" si="13"/>
        <v>P15 N</v>
      </c>
      <c r="T507" s="429" t="s">
        <v>1</v>
      </c>
      <c r="U507" s="430" t="str">
        <f t="shared" si="14"/>
        <v xml:space="preserve">P15 </v>
      </c>
      <c r="V507" s="431"/>
      <c r="W507" s="427" t="s">
        <v>518</v>
      </c>
    </row>
    <row r="508" spans="16:23" ht="15.75">
      <c r="P508" s="386" t="str">
        <f t="shared" si="15"/>
        <v>VICORRiki</v>
      </c>
      <c r="Q508" s="403" t="s">
        <v>614</v>
      </c>
      <c r="R508" s="428" t="s">
        <v>622</v>
      </c>
      <c r="S508" s="423" t="str">
        <f t="shared" si="13"/>
        <v>P15 N</v>
      </c>
      <c r="T508" s="429" t="s">
        <v>1</v>
      </c>
      <c r="U508" s="430" t="str">
        <f t="shared" si="14"/>
        <v xml:space="preserve">P15 </v>
      </c>
      <c r="V508" s="431"/>
      <c r="W508" s="433" t="s">
        <v>1577</v>
      </c>
    </row>
    <row r="509" spans="16:23" ht="15.75">
      <c r="P509" s="386" t="str">
        <f t="shared" si="15"/>
        <v>WATMajor</v>
      </c>
      <c r="Q509" s="403" t="s">
        <v>626</v>
      </c>
      <c r="R509" s="428" t="s">
        <v>630</v>
      </c>
      <c r="S509" s="423" t="str">
        <f t="shared" si="13"/>
        <v>P15 N</v>
      </c>
      <c r="T509" s="429" t="s">
        <v>1</v>
      </c>
      <c r="U509" s="430" t="str">
        <f t="shared" si="14"/>
        <v xml:space="preserve">P15 </v>
      </c>
      <c r="V509" s="431"/>
      <c r="W509" s="432" t="s">
        <v>555</v>
      </c>
    </row>
    <row r="510" spans="16:23" ht="15.75">
      <c r="P510" s="386" t="str">
        <f t="shared" si="15"/>
        <v>WATLena</v>
      </c>
      <c r="Q510" s="403" t="s">
        <v>626</v>
      </c>
      <c r="R510" s="428" t="s">
        <v>689</v>
      </c>
      <c r="S510" s="423" t="str">
        <f t="shared" si="13"/>
        <v>P15 T</v>
      </c>
      <c r="T510" s="429" t="s">
        <v>126</v>
      </c>
      <c r="U510" s="430" t="str">
        <f t="shared" si="14"/>
        <v xml:space="preserve">P15 </v>
      </c>
      <c r="V510" s="431"/>
      <c r="W510" s="427" t="s">
        <v>592</v>
      </c>
    </row>
    <row r="511" spans="16:23" ht="15.75">
      <c r="P511" s="386" t="str">
        <f t="shared" si="15"/>
        <v>WATGalla</v>
      </c>
      <c r="Q511" s="403" t="s">
        <v>626</v>
      </c>
      <c r="R511" s="428" t="s">
        <v>426</v>
      </c>
      <c r="S511" s="423" t="str">
        <f t="shared" si="13"/>
        <v>P15 M</v>
      </c>
      <c r="T511" s="429" t="s">
        <v>121</v>
      </c>
      <c r="U511" s="430" t="str">
        <f t="shared" si="14"/>
        <v xml:space="preserve">P15 </v>
      </c>
      <c r="V511" s="431"/>
      <c r="W511" s="432" t="s">
        <v>592</v>
      </c>
    </row>
    <row r="512" spans="16:23" ht="15.75">
      <c r="P512" s="386" t="str">
        <f t="shared" si="15"/>
        <v>WATFala</v>
      </c>
      <c r="Q512" s="403" t="s">
        <v>626</v>
      </c>
      <c r="R512" s="428" t="s">
        <v>634</v>
      </c>
      <c r="S512" s="423" t="str">
        <f t="shared" si="13"/>
        <v>P15 D</v>
      </c>
      <c r="T512" s="429" t="s">
        <v>1399</v>
      </c>
      <c r="U512" s="430" t="str">
        <f t="shared" si="14"/>
        <v xml:space="preserve">P15 </v>
      </c>
      <c r="V512" s="431"/>
      <c r="W512" s="432" t="s">
        <v>464</v>
      </c>
    </row>
    <row r="513" spans="16:23" ht="15.75">
      <c r="P513" s="386" t="str">
        <f t="shared" si="15"/>
        <v>WATNela</v>
      </c>
      <c r="Q513" s="403" t="s">
        <v>626</v>
      </c>
      <c r="R513" s="428" t="s">
        <v>1543</v>
      </c>
      <c r="S513" s="423" t="str">
        <f t="shared" si="13"/>
        <v>P15 U</v>
      </c>
      <c r="T513" s="429" t="s">
        <v>127</v>
      </c>
      <c r="U513" s="430" t="str">
        <f t="shared" si="14"/>
        <v xml:space="preserve">P15 </v>
      </c>
      <c r="V513" s="431"/>
      <c r="W513" s="427" t="s">
        <v>433</v>
      </c>
    </row>
    <row r="514" spans="16:23" ht="15.75">
      <c r="P514" s="386" t="str">
        <f t="shared" si="15"/>
        <v>WATT-15</v>
      </c>
      <c r="Q514" s="403" t="s">
        <v>626</v>
      </c>
      <c r="R514" s="428" t="s">
        <v>1544</v>
      </c>
      <c r="S514" s="423" t="str">
        <f t="shared" si="13"/>
        <v>P15 U</v>
      </c>
      <c r="T514" s="429" t="s">
        <v>127</v>
      </c>
      <c r="U514" s="430" t="str">
        <f t="shared" si="14"/>
        <v xml:space="preserve">P15 </v>
      </c>
      <c r="V514" s="431"/>
      <c r="W514" s="432" t="s">
        <v>446</v>
      </c>
    </row>
    <row r="515" spans="16:23" ht="15.75">
      <c r="P515" s="386" t="str">
        <f t="shared" si="15"/>
        <v>WATT-18</v>
      </c>
      <c r="Q515" s="403" t="s">
        <v>626</v>
      </c>
      <c r="R515" s="428" t="s">
        <v>693</v>
      </c>
      <c r="S515" s="423" t="str">
        <f t="shared" si="13"/>
        <v>P15 F</v>
      </c>
      <c r="T515" s="429" t="s">
        <v>111</v>
      </c>
      <c r="U515" s="430" t="str">
        <f t="shared" si="14"/>
        <v xml:space="preserve">P15 </v>
      </c>
      <c r="V515" s="431"/>
      <c r="W515" s="427" t="s">
        <v>463</v>
      </c>
    </row>
    <row r="516" spans="16:23" ht="15.75">
      <c r="P516" s="386" t="str">
        <f t="shared" si="15"/>
        <v>WATT-35</v>
      </c>
      <c r="Q516" s="403" t="s">
        <v>626</v>
      </c>
      <c r="R516" s="428" t="s">
        <v>692</v>
      </c>
      <c r="S516" s="423" t="str">
        <f t="shared" si="13"/>
        <v>P15 G</v>
      </c>
      <c r="T516" s="429" t="s">
        <v>113</v>
      </c>
      <c r="U516" s="430" t="str">
        <f t="shared" si="14"/>
        <v xml:space="preserve">P15 </v>
      </c>
      <c r="V516" s="431"/>
      <c r="W516" s="427" t="s">
        <v>608</v>
      </c>
    </row>
    <row r="517" spans="16:23" ht="15.75">
      <c r="P517" s="386" t="str">
        <f t="shared" si="15"/>
        <v>WŁASTALPerła</v>
      </c>
      <c r="Q517" s="403" t="s">
        <v>641</v>
      </c>
      <c r="R517" s="428" t="s">
        <v>644</v>
      </c>
      <c r="S517" s="423" t="str">
        <f t="shared" ref="S517:S527" si="16">CONCATENATE(U517,T517,V517)</f>
        <v>P15 N</v>
      </c>
      <c r="T517" s="429" t="s">
        <v>1</v>
      </c>
      <c r="U517" s="430" t="str">
        <f t="shared" si="14"/>
        <v xml:space="preserve">P15 </v>
      </c>
      <c r="V517" s="431"/>
      <c r="W517" s="427" t="s">
        <v>618</v>
      </c>
    </row>
    <row r="518" spans="16:23" ht="15.75">
      <c r="P518" s="386" t="str">
        <f t="shared" si="15"/>
        <v>WŁASTALBursztyn</v>
      </c>
      <c r="Q518" s="403" t="s">
        <v>641</v>
      </c>
      <c r="R518" s="428" t="s">
        <v>648</v>
      </c>
      <c r="S518" s="423" t="str">
        <f t="shared" si="16"/>
        <v>P15 N</v>
      </c>
      <c r="T518" s="429" t="s">
        <v>1</v>
      </c>
      <c r="U518" s="430" t="str">
        <f t="shared" si="14"/>
        <v xml:space="preserve">P15 </v>
      </c>
      <c r="V518" s="431"/>
      <c r="W518" s="427" t="s">
        <v>465</v>
      </c>
    </row>
    <row r="519" spans="16:23" ht="15.75">
      <c r="P519" s="386" t="str">
        <f t="shared" si="15"/>
        <v>WŁASTALClassic</v>
      </c>
      <c r="Q519" s="403" t="s">
        <v>641</v>
      </c>
      <c r="R519" s="428" t="s">
        <v>651</v>
      </c>
      <c r="S519" s="423" t="str">
        <f t="shared" si="16"/>
        <v>P15 N</v>
      </c>
      <c r="T519" s="429" t="s">
        <v>1</v>
      </c>
      <c r="U519" s="430" t="str">
        <f t="shared" si="14"/>
        <v xml:space="preserve">P15 </v>
      </c>
      <c r="V519" s="431"/>
      <c r="W519" s="427" t="s">
        <v>1815</v>
      </c>
    </row>
    <row r="520" spans="16:23" ht="15.75">
      <c r="P520" s="386" t="str">
        <f t="shared" si="15"/>
        <v>WŁASTALTopaz</v>
      </c>
      <c r="Q520" s="403" t="s">
        <v>641</v>
      </c>
      <c r="R520" s="428" t="s">
        <v>655</v>
      </c>
      <c r="S520" s="423" t="str">
        <f t="shared" si="16"/>
        <v>P15 W</v>
      </c>
      <c r="T520" s="429" t="s">
        <v>128</v>
      </c>
      <c r="U520" s="430" t="str">
        <f t="shared" si="14"/>
        <v xml:space="preserve">P15 </v>
      </c>
      <c r="V520" s="431"/>
      <c r="W520" s="433" t="s">
        <v>1826</v>
      </c>
    </row>
    <row r="521" spans="16:23" ht="15.75">
      <c r="P521" s="386" t="str">
        <f t="shared" si="15"/>
        <v>ZARTMETDiament</v>
      </c>
      <c r="Q521" s="403" t="s">
        <v>659</v>
      </c>
      <c r="R521" s="446" t="s">
        <v>663</v>
      </c>
      <c r="S521" s="423" t="str">
        <f t="shared" si="16"/>
        <v>P15 N</v>
      </c>
      <c r="T521" s="429" t="s">
        <v>1</v>
      </c>
      <c r="U521" s="430" t="str">
        <f t="shared" si="14"/>
        <v xml:space="preserve">P15 </v>
      </c>
      <c r="V521" s="431"/>
      <c r="W521" s="427" t="s">
        <v>1821</v>
      </c>
    </row>
    <row r="522" spans="16:23" ht="15.75">
      <c r="P522" s="386" t="str">
        <f t="shared" si="15"/>
        <v>ZARTMETTopaz</v>
      </c>
      <c r="Q522" s="403" t="s">
        <v>659</v>
      </c>
      <c r="R522" s="446" t="s">
        <v>655</v>
      </c>
      <c r="S522" s="423" t="str">
        <f t="shared" si="16"/>
        <v>P15 N</v>
      </c>
      <c r="T522" s="429" t="s">
        <v>1</v>
      </c>
      <c r="U522" s="430" t="str">
        <f t="shared" si="14"/>
        <v xml:space="preserve">P15 </v>
      </c>
      <c r="V522" s="431"/>
      <c r="W522" s="427" t="s">
        <v>425</v>
      </c>
    </row>
    <row r="523" spans="16:23" ht="15.75">
      <c r="P523" s="386" t="str">
        <f t="shared" si="15"/>
        <v>ZARTMETNefryt</v>
      </c>
      <c r="Q523" s="403" t="s">
        <v>659</v>
      </c>
      <c r="R523" s="446" t="s">
        <v>668</v>
      </c>
      <c r="S523" s="423" t="str">
        <f t="shared" si="16"/>
        <v>P15 N</v>
      </c>
      <c r="T523" s="429" t="s">
        <v>1</v>
      </c>
      <c r="U523" s="430" t="str">
        <f t="shared" si="14"/>
        <v xml:space="preserve">P15 </v>
      </c>
      <c r="V523" s="431"/>
      <c r="W523" s="436" t="s">
        <v>467</v>
      </c>
    </row>
    <row r="524" spans="16:23" ht="15.75">
      <c r="P524" s="386" t="str">
        <f t="shared" si="15"/>
        <v>ZARTMETOpal</v>
      </c>
      <c r="Q524" s="403" t="s">
        <v>659</v>
      </c>
      <c r="R524" s="446" t="s">
        <v>672</v>
      </c>
      <c r="S524" s="423" t="str">
        <f t="shared" si="16"/>
        <v>P15 W</v>
      </c>
      <c r="T524" s="429" t="s">
        <v>128</v>
      </c>
      <c r="U524" s="430" t="str">
        <f t="shared" si="14"/>
        <v xml:space="preserve">P15 </v>
      </c>
      <c r="V524" s="431"/>
      <c r="W524" s="432" t="s">
        <v>573</v>
      </c>
    </row>
    <row r="525" spans="16:23" ht="15.75">
      <c r="P525" s="386" t="str">
        <f t="shared" si="15"/>
        <v>ZARTMETJaspis</v>
      </c>
      <c r="Q525" s="403" t="s">
        <v>659</v>
      </c>
      <c r="R525" s="446" t="s">
        <v>676</v>
      </c>
      <c r="S525" s="423" t="str">
        <f t="shared" si="16"/>
        <v>P15 W</v>
      </c>
      <c r="T525" s="429" t="s">
        <v>128</v>
      </c>
      <c r="U525" s="430" t="str">
        <f t="shared" si="14"/>
        <v xml:space="preserve">P15 </v>
      </c>
      <c r="V525" s="431"/>
      <c r="W525" s="432" t="s">
        <v>683</v>
      </c>
    </row>
    <row r="526" spans="16:23" ht="15.75">
      <c r="P526" s="386" t="str">
        <f t="shared" si="15"/>
        <v>ZEPARTXara</v>
      </c>
      <c r="Q526" s="403" t="s">
        <v>680</v>
      </c>
      <c r="R526" s="437" t="s">
        <v>683</v>
      </c>
      <c r="S526" s="423" t="str">
        <f t="shared" si="16"/>
        <v>P15 N</v>
      </c>
      <c r="T526" s="429" t="s">
        <v>1</v>
      </c>
      <c r="U526" s="430" t="str">
        <f t="shared" si="14"/>
        <v xml:space="preserve">P15 </v>
      </c>
      <c r="V526" s="431"/>
      <c r="W526" s="427" t="s">
        <v>452</v>
      </c>
    </row>
    <row r="527" spans="16:23" ht="15.75">
      <c r="P527" s="386" t="str">
        <f t="shared" si="15"/>
        <v>ZEPARTDuna</v>
      </c>
      <c r="Q527" s="403" t="s">
        <v>680</v>
      </c>
      <c r="R527" s="437" t="s">
        <v>686</v>
      </c>
      <c r="S527" s="423" t="str">
        <f t="shared" si="16"/>
        <v>P15 W</v>
      </c>
      <c r="T527" s="429" t="s">
        <v>128</v>
      </c>
      <c r="U527" s="430" t="str">
        <f t="shared" si="14"/>
        <v xml:space="preserve">P15 </v>
      </c>
      <c r="V527" s="431"/>
      <c r="W527" s="427" t="s">
        <v>615</v>
      </c>
    </row>
    <row r="528" spans="16:23" ht="16.5" thickBot="1">
      <c r="P528" s="386" t="str">
        <f t="shared" si="15"/>
        <v>ZEPARTLena</v>
      </c>
      <c r="Q528" s="447" t="s">
        <v>680</v>
      </c>
      <c r="R528" s="448" t="s">
        <v>689</v>
      </c>
      <c r="S528" s="449" t="str">
        <f>CONCATENATE(U528,T528,V528)</f>
        <v>P15 W</v>
      </c>
      <c r="T528" s="450" t="s">
        <v>128</v>
      </c>
      <c r="U528" s="451" t="str">
        <f t="shared" si="14"/>
        <v xml:space="preserve">P15 </v>
      </c>
      <c r="V528" s="452"/>
      <c r="W528" s="453" t="s">
        <v>553</v>
      </c>
    </row>
  </sheetData>
  <sheetProtection password="CCC9" sheet="1" objects="1" scenarios="1" selectLockedCells="1"/>
  <mergeCells count="97">
    <mergeCell ref="C122:D122"/>
    <mergeCell ref="C126:D126"/>
    <mergeCell ref="L126:M126"/>
    <mergeCell ref="L115:M115"/>
    <mergeCell ref="C117:D117"/>
    <mergeCell ref="F117:G117"/>
    <mergeCell ref="I118:J118"/>
    <mergeCell ref="C120:D120"/>
    <mergeCell ref="I120:J120"/>
    <mergeCell ref="L120:M120"/>
    <mergeCell ref="C111:D111"/>
    <mergeCell ref="F98:G98"/>
    <mergeCell ref="L98:M98"/>
    <mergeCell ref="C99:D99"/>
    <mergeCell ref="F100:G100"/>
    <mergeCell ref="I100:J100"/>
    <mergeCell ref="L103:M103"/>
    <mergeCell ref="I104:J104"/>
    <mergeCell ref="F106:G106"/>
    <mergeCell ref="L106:M106"/>
    <mergeCell ref="F109:G109"/>
    <mergeCell ref="I110:J110"/>
    <mergeCell ref="I95:J95"/>
    <mergeCell ref="C85:D85"/>
    <mergeCell ref="F85:G85"/>
    <mergeCell ref="I85:J85"/>
    <mergeCell ref="L85:M85"/>
    <mergeCell ref="I88:J88"/>
    <mergeCell ref="L88:M88"/>
    <mergeCell ref="F89:G89"/>
    <mergeCell ref="L90:M90"/>
    <mergeCell ref="I91:J91"/>
    <mergeCell ref="F92:G92"/>
    <mergeCell ref="L94:M94"/>
    <mergeCell ref="C75:D75"/>
    <mergeCell ref="I76:J76"/>
    <mergeCell ref="L77:M77"/>
    <mergeCell ref="C82:F82"/>
    <mergeCell ref="B83:C83"/>
    <mergeCell ref="F83:J83"/>
    <mergeCell ref="I71:J71"/>
    <mergeCell ref="F72:G72"/>
    <mergeCell ref="L72:M72"/>
    <mergeCell ref="I73:J73"/>
    <mergeCell ref="F74:G74"/>
    <mergeCell ref="L74:M74"/>
    <mergeCell ref="L40:M40"/>
    <mergeCell ref="I43:J43"/>
    <mergeCell ref="C45:D45"/>
    <mergeCell ref="F65:G65"/>
    <mergeCell ref="I50:J50"/>
    <mergeCell ref="L52:M52"/>
    <mergeCell ref="C55:D55"/>
    <mergeCell ref="I55:J55"/>
    <mergeCell ref="L56:M56"/>
    <mergeCell ref="F57:G57"/>
    <mergeCell ref="I58:J58"/>
    <mergeCell ref="L58:M58"/>
    <mergeCell ref="L60:M60"/>
    <mergeCell ref="F62:G62"/>
    <mergeCell ref="I64:J64"/>
    <mergeCell ref="I47:J47"/>
    <mergeCell ref="I29:J29"/>
    <mergeCell ref="C31:D31"/>
    <mergeCell ref="I31:J31"/>
    <mergeCell ref="C34:D34"/>
    <mergeCell ref="C36:D36"/>
    <mergeCell ref="I37:J37"/>
    <mergeCell ref="F40:G40"/>
    <mergeCell ref="I40:J40"/>
    <mergeCell ref="C28:D28"/>
    <mergeCell ref="L12:M12"/>
    <mergeCell ref="C14:D14"/>
    <mergeCell ref="F15:G15"/>
    <mergeCell ref="C16:D16"/>
    <mergeCell ref="F17:G17"/>
    <mergeCell ref="C19:D19"/>
    <mergeCell ref="L19:M19"/>
    <mergeCell ref="I21:J21"/>
    <mergeCell ref="L22:M22"/>
    <mergeCell ref="I23:J23"/>
    <mergeCell ref="C24:D24"/>
    <mergeCell ref="F27:G27"/>
    <mergeCell ref="B9:C9"/>
    <mergeCell ref="B10:C10"/>
    <mergeCell ref="F10:J10"/>
    <mergeCell ref="C12:D12"/>
    <mergeCell ref="F12:G12"/>
    <mergeCell ref="I12:J12"/>
    <mergeCell ref="B6:C6"/>
    <mergeCell ref="D6:F6"/>
    <mergeCell ref="H6:M6"/>
    <mergeCell ref="B7:C7"/>
    <mergeCell ref="D7:F7"/>
    <mergeCell ref="H7:M8"/>
    <mergeCell ref="B8:C8"/>
    <mergeCell ref="D8:F8"/>
  </mergeCells>
  <conditionalFormatting sqref="C12:D18 C19 C45 C55 C46:D54 C37:D44 C36 C35:D35 C34 C32:D33 C31 C20:D30 C75 C56:D74 C76:D81 C85 C86:D98 C99 C100:D110 C118:D119 C117 C112:D116 C111 C123:D125 C122 C126 C127:D131">
    <cfRule type="expression" dxfId="35" priority="13">
      <formula>$C12=$K$6</formula>
    </cfRule>
    <cfRule type="expression" dxfId="34" priority="14">
      <formula>$C12=$K$4</formula>
    </cfRule>
    <cfRule type="expression" dxfId="33" priority="15">
      <formula>$C12=$K$7</formula>
    </cfRule>
    <cfRule type="expression" dxfId="32" priority="16">
      <formula>$C12=$K$5</formula>
    </cfRule>
    <cfRule type="expression" dxfId="31" priority="17">
      <formula>$C12=$D$7</formula>
    </cfRule>
    <cfRule type="expression" dxfId="30" priority="18">
      <formula>$C12=$D$6</formula>
    </cfRule>
  </conditionalFormatting>
  <conditionalFormatting sqref="F15 F13:G14 F12 F40 F41:G56 F16:G26 F28:G39 F27 F63:G63 F62 F58:G61 F57 F64:F65 G64 F72 F73:G73 F74:F75 G75 F86:G88 F85 F89 F90:G91 F92 F100 F99:G99 F98 F93:G97 F109 F107:G108 F117 F110:G116 F101:G103 F104:F106 G104:G105 F76:G81 F66:G71 F118:G131">
    <cfRule type="expression" dxfId="29" priority="11">
      <formula>$F12=$K$6</formula>
    </cfRule>
    <cfRule type="expression" dxfId="28" priority="12">
      <formula>$F12=$K$4</formula>
    </cfRule>
    <cfRule type="expression" dxfId="27" priority="19">
      <formula>$F12=$K$7</formula>
    </cfRule>
    <cfRule type="expression" dxfId="26" priority="20">
      <formula>$F12=$K$5</formula>
    </cfRule>
    <cfRule type="expression" dxfId="25" priority="21">
      <formula>$F12=$D$7</formula>
    </cfRule>
    <cfRule type="expression" dxfId="24" priority="22">
      <formula>$F12=$D$6</formula>
    </cfRule>
  </conditionalFormatting>
  <conditionalFormatting sqref="I43 I41:J42 I40 I21:J39 I44:J46 I47 I48:J49 I59:J63 I58 I56:J57 I55 I51:J54 I50 I64 I65:J70 I72:J72 I71 I73 I76 I74:J75 I77:J81 I86:J87 I85 I95 I89:J90 I88 I91 I92:J94 I100 I96:J99 I101:J103 I104 I119:J119 I118 I111:J117 I110 I105:J109 I120 I121:J131">
    <cfRule type="expression" dxfId="23" priority="9">
      <formula>$I21=$K$6</formula>
    </cfRule>
    <cfRule type="expression" dxfId="22" priority="10">
      <formula>$I21=$K$4</formula>
    </cfRule>
    <cfRule type="expression" dxfId="21" priority="23">
      <formula>$I21=$K$7</formula>
    </cfRule>
    <cfRule type="expression" dxfId="20" priority="24">
      <formula>$I21=$K$5</formula>
    </cfRule>
    <cfRule type="expression" dxfId="19" priority="25">
      <formula>$I21=$D$7</formula>
    </cfRule>
    <cfRule type="expression" dxfId="18" priority="26">
      <formula>$I21=$D$6</formula>
    </cfRule>
  </conditionalFormatting>
  <conditionalFormatting sqref="L12 L13:M39 L60 L59:M59 L58 L57:M57 L56 L54:M55 L72 L61:M71 L73:M73 L77 L75:M76 L74 L85 L86:M87 L88 L89:M89 L90 L91:M93 L94 L95:M97 L98:L99 M99 L103 L100:M102 L106 L104:M105 L107:M109 L116:M119 L110:L115 M110:M114 L78:M81 L52:L53 M53 L41:M51 L40 L121:M125 L120 L126 L127:M131">
    <cfRule type="expression" dxfId="17" priority="7">
      <formula>$L12=$K$6</formula>
    </cfRule>
    <cfRule type="expression" dxfId="16" priority="8">
      <formula>$L12=$K$4</formula>
    </cfRule>
    <cfRule type="expression" dxfId="15" priority="27">
      <formula>$L12=$K$7</formula>
    </cfRule>
    <cfRule type="expression" dxfId="14" priority="28">
      <formula>$L12=$K$5</formula>
    </cfRule>
    <cfRule type="expression" dxfId="13" priority="29">
      <formula>$L12=$D$7</formula>
    </cfRule>
    <cfRule type="expression" dxfId="12" priority="30">
      <formula>$L12=$D$6</formula>
    </cfRule>
  </conditionalFormatting>
  <conditionalFormatting sqref="I12 I13:J20">
    <cfRule type="expression" dxfId="11" priority="31">
      <formula>$I12=$K$6</formula>
    </cfRule>
    <cfRule type="expression" dxfId="10" priority="32">
      <formula>$I12=$K$4</formula>
    </cfRule>
    <cfRule type="expression" dxfId="9" priority="33">
      <formula>$I12=$K$7</formula>
    </cfRule>
    <cfRule type="expression" dxfId="8" priority="34">
      <formula>$I12=$K$5</formula>
    </cfRule>
    <cfRule type="expression" dxfId="7" priority="35">
      <formula>$I12=$D$7</formula>
    </cfRule>
    <cfRule type="expression" dxfId="6" priority="36">
      <formula>$I12=$D$6</formula>
    </cfRule>
  </conditionalFormatting>
  <conditionalFormatting sqref="C121:D121 C120">
    <cfRule type="expression" dxfId="5" priority="1">
      <formula>$C120=$K$6</formula>
    </cfRule>
    <cfRule type="expression" dxfId="4" priority="2">
      <formula>$C120=$K$4</formula>
    </cfRule>
    <cfRule type="expression" dxfId="3" priority="3">
      <formula>$C120=$K$7</formula>
    </cfRule>
    <cfRule type="expression" dxfId="2" priority="4">
      <formula>$C120=$K$5</formula>
    </cfRule>
    <cfRule type="expression" dxfId="1" priority="5">
      <formula>$C120=$D$7</formula>
    </cfRule>
    <cfRule type="expression" dxfId="0" priority="6">
      <formula>$C120=$D$6</formula>
    </cfRule>
  </conditionalFormatting>
  <dataValidations count="2">
    <dataValidation type="list" allowBlank="1" showInputMessage="1" showErrorMessage="1" sqref="D7:F7">
      <formula1>OFFSET($R$169,MATCH(D6,Q170:Q528,0),0,COUNTIF(Q170:Q528,D6),1)</formula1>
    </dataValidation>
    <dataValidation type="list" allowBlank="1" showInputMessage="1" showErrorMessage="1" sqref="D6:F6">
      <formula1>$W$12:$W$96</formula1>
    </dataValidation>
  </dataValidations>
  <printOptions horizontalCentered="1"/>
  <pageMargins left="0.31496062992125984" right="0.31496062992125984" top="1.1417322834645669" bottom="0.74803149606299213" header="0.31496062992125984" footer="0.31496062992125984"/>
  <pageSetup paperSize="9" scale="52" fitToHeight="0" orientation="portrait" horizontalDpi="300" verticalDpi="300" r:id="rId1"/>
  <headerFooter differentOddEven="1" scaleWithDoc="0">
    <oddHeader>&amp;L&amp;"Times New Roman,Normalny"WIRPLAST – Więcek Spółka Jawna
Ul. Stawowa 9A, 42-287 Babienica
NIP: 575-188-91-23&amp;CStrona 1 z 2&amp;R&amp;G</oddHeader>
    <oddFooter>&amp;C&amp;G</oddFooter>
    <evenHeader>&amp;L&amp;"Times New Roman,Normalny"WIRPLAST – Więcek Spółka Jawna
Ul. Stawowa 9A, 42-287 Babienica
NIP: 575-188-91-23&amp;CStrona 2 z 2&amp;R&amp;G</evenHeader>
  </headerFooter>
  <rowBreaks count="1" manualBreakCount="1">
    <brk id="82" min="1" max="13" man="1"/>
  </rowBreaks>
  <colBreaks count="2" manualBreakCount="2">
    <brk id="7" min="5" max="132" man="1"/>
    <brk id="14" max="165" man="1"/>
  </col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theme="9" tint="-0.499984740745262"/>
  </sheetPr>
  <dimension ref="A1"/>
  <sheetViews>
    <sheetView showGridLines="0" showRowColHeaders="0" workbookViewId="0">
      <selection activeCell="V16" sqref="V16"/>
    </sheetView>
  </sheetViews>
  <sheetFormatPr defaultRowHeight="14.25"/>
  <cols>
    <col min="1" max="16384" width="9" style="9"/>
  </cols>
  <sheetData/>
  <sheetProtection password="CCC9" sheet="1" objects="1" scenarios="1" selectLockedCells="1" selectUnlockedCells="1"/>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1"/>
  </sheetPr>
  <dimension ref="B2:C219"/>
  <sheetViews>
    <sheetView showGridLines="0" showRowColHeaders="0" workbookViewId="0">
      <selection activeCell="J13" sqref="J13"/>
    </sheetView>
  </sheetViews>
  <sheetFormatPr defaultRowHeight="14.25"/>
  <cols>
    <col min="2" max="2" width="3.75" customWidth="1"/>
    <col min="3" max="3" width="9.25" bestFit="1" customWidth="1"/>
  </cols>
  <sheetData>
    <row r="2" spans="2:3" ht="36.75" customHeight="1">
      <c r="B2" s="67" t="s">
        <v>722</v>
      </c>
    </row>
    <row r="3" spans="2:3" ht="15.75" customHeight="1"/>
    <row r="4" spans="2:3" ht="27.75" customHeight="1">
      <c r="B4" s="69" t="s">
        <v>790</v>
      </c>
    </row>
    <row r="5" spans="2:3" ht="15.75" customHeight="1">
      <c r="C5" s="68" t="s">
        <v>788</v>
      </c>
    </row>
    <row r="6" spans="2:3" ht="15.75" customHeight="1">
      <c r="C6" s="68" t="s">
        <v>789</v>
      </c>
    </row>
    <row r="7" spans="2:3" ht="15.75" customHeight="1">
      <c r="C7" s="68" t="s">
        <v>791</v>
      </c>
    </row>
    <row r="8" spans="2:3" ht="15.75" customHeight="1">
      <c r="C8" s="68" t="s">
        <v>792</v>
      </c>
    </row>
    <row r="9" spans="2:3" ht="15.75" hidden="1" customHeight="1"/>
    <row r="10" spans="2:3" ht="15.75" hidden="1" customHeight="1"/>
    <row r="11" spans="2:3" ht="27" customHeight="1"/>
    <row r="12" spans="2:3" ht="15">
      <c r="B12" s="24" t="s">
        <v>713</v>
      </c>
    </row>
    <row r="13" spans="2:3" ht="14.25" customHeight="1"/>
    <row r="14" spans="2:3">
      <c r="B14" t="s">
        <v>715</v>
      </c>
    </row>
    <row r="15" spans="2:3">
      <c r="C15" s="25" t="s">
        <v>716</v>
      </c>
    </row>
    <row r="16" spans="2:3" ht="21.75" customHeight="1">
      <c r="B16" t="s">
        <v>714</v>
      </c>
    </row>
    <row r="17" spans="2:3">
      <c r="C17" s="25" t="s">
        <v>717</v>
      </c>
    </row>
    <row r="18" spans="2:3">
      <c r="C18" s="25" t="s">
        <v>718</v>
      </c>
    </row>
    <row r="19" spans="2:3" ht="21.75" customHeight="1">
      <c r="B19" t="s">
        <v>723</v>
      </c>
    </row>
    <row r="20" spans="2:3">
      <c r="C20" s="25" t="s">
        <v>719</v>
      </c>
    </row>
    <row r="21" spans="2:3">
      <c r="C21" s="25" t="s">
        <v>720</v>
      </c>
    </row>
    <row r="22" spans="2:3">
      <c r="C22" s="25" t="s">
        <v>721</v>
      </c>
    </row>
    <row r="23" spans="2:3">
      <c r="C23" s="25" t="s">
        <v>749</v>
      </c>
    </row>
    <row r="24" spans="2:3" ht="21.75" customHeight="1">
      <c r="B24" t="s">
        <v>724</v>
      </c>
    </row>
    <row r="25" spans="2:3">
      <c r="C25" s="25" t="s">
        <v>728</v>
      </c>
    </row>
    <row r="26" spans="2:3" ht="21.75" customHeight="1">
      <c r="B26" t="s">
        <v>729</v>
      </c>
      <c r="C26" s="25"/>
    </row>
    <row r="27" spans="2:3">
      <c r="C27" s="25" t="s">
        <v>730</v>
      </c>
    </row>
    <row r="28" spans="2:3" ht="21.75" customHeight="1">
      <c r="B28" t="s">
        <v>731</v>
      </c>
    </row>
    <row r="29" spans="2:3" ht="15">
      <c r="C29" s="25" t="s">
        <v>733</v>
      </c>
    </row>
    <row r="30" spans="2:3" ht="15">
      <c r="C30" s="25" t="s">
        <v>732</v>
      </c>
    </row>
    <row r="31" spans="2:3" ht="7.5" customHeight="1"/>
    <row r="32" spans="2:3" ht="7.5" customHeight="1"/>
    <row r="46" spans="2:3">
      <c r="B46" t="s">
        <v>738</v>
      </c>
    </row>
    <row r="47" spans="2:3">
      <c r="C47" s="25" t="s">
        <v>740</v>
      </c>
    </row>
    <row r="48" spans="2:3" ht="15">
      <c r="C48" s="25" t="s">
        <v>758</v>
      </c>
    </row>
    <row r="49" spans="3:3">
      <c r="C49" s="25" t="s">
        <v>741</v>
      </c>
    </row>
    <row r="50" spans="3:3">
      <c r="C50" s="25" t="s">
        <v>759</v>
      </c>
    </row>
    <row r="51" spans="3:3">
      <c r="C51" s="25" t="s">
        <v>760</v>
      </c>
    </row>
    <row r="69" spans="2:3">
      <c r="C69" s="25" t="s">
        <v>761</v>
      </c>
    </row>
    <row r="70" spans="2:3">
      <c r="C70" s="25" t="s">
        <v>757</v>
      </c>
    </row>
    <row r="72" spans="2:3" ht="15">
      <c r="B72" t="s">
        <v>742</v>
      </c>
    </row>
    <row r="75" spans="2:3">
      <c r="B75" t="s">
        <v>743</v>
      </c>
    </row>
    <row r="76" spans="2:3">
      <c r="C76" s="25" t="s">
        <v>744</v>
      </c>
    </row>
    <row r="77" spans="2:3" ht="15">
      <c r="C77" s="25" t="s">
        <v>753</v>
      </c>
    </row>
    <row r="78" spans="2:3">
      <c r="C78" s="25" t="s">
        <v>752</v>
      </c>
    </row>
    <row r="79" spans="2:3">
      <c r="C79" s="25"/>
    </row>
    <row r="80" spans="2:3">
      <c r="C80" s="25"/>
    </row>
    <row r="81" spans="3:3">
      <c r="C81" s="25"/>
    </row>
    <row r="82" spans="3:3">
      <c r="C82" s="25"/>
    </row>
    <row r="83" spans="3:3">
      <c r="C83" s="25"/>
    </row>
    <row r="84" spans="3:3">
      <c r="C84" s="25"/>
    </row>
    <row r="85" spans="3:3">
      <c r="C85" s="25"/>
    </row>
    <row r="86" spans="3:3">
      <c r="C86" s="25"/>
    </row>
    <row r="87" spans="3:3">
      <c r="C87" s="25"/>
    </row>
    <row r="88" spans="3:3">
      <c r="C88" s="25"/>
    </row>
    <row r="89" spans="3:3">
      <c r="C89" s="25"/>
    </row>
    <row r="90" spans="3:3">
      <c r="C90" s="25"/>
    </row>
    <row r="91" spans="3:3">
      <c r="C91" s="25"/>
    </row>
    <row r="92" spans="3:3">
      <c r="C92" s="25"/>
    </row>
    <row r="93" spans="3:3">
      <c r="C93" s="25"/>
    </row>
    <row r="94" spans="3:3">
      <c r="C94" s="25"/>
    </row>
    <row r="95" spans="3:3">
      <c r="C95" s="25"/>
    </row>
    <row r="96" spans="3:3">
      <c r="C96" s="25"/>
    </row>
    <row r="97" spans="3:3">
      <c r="C97" s="25"/>
    </row>
    <row r="98" spans="3:3">
      <c r="C98" s="25"/>
    </row>
    <row r="99" spans="3:3" ht="15">
      <c r="C99" t="s">
        <v>754</v>
      </c>
    </row>
    <row r="100" spans="3:3">
      <c r="C100" s="25"/>
    </row>
    <row r="101" spans="3:3">
      <c r="C101" s="25"/>
    </row>
    <row r="102" spans="3:3">
      <c r="C102" s="25"/>
    </row>
    <row r="103" spans="3:3">
      <c r="C103" s="25"/>
    </row>
    <row r="104" spans="3:3">
      <c r="C104" s="25"/>
    </row>
    <row r="105" spans="3:3">
      <c r="C105" s="25"/>
    </row>
    <row r="106" spans="3:3">
      <c r="C106" s="25"/>
    </row>
    <row r="107" spans="3:3">
      <c r="C107" s="25"/>
    </row>
    <row r="108" spans="3:3">
      <c r="C108" s="25"/>
    </row>
    <row r="109" spans="3:3">
      <c r="C109" s="25"/>
    </row>
    <row r="110" spans="3:3">
      <c r="C110" s="25"/>
    </row>
    <row r="111" spans="3:3">
      <c r="C111" s="25"/>
    </row>
    <row r="112" spans="3:3">
      <c r="C112" s="25"/>
    </row>
    <row r="113" spans="3:3">
      <c r="C113" s="25"/>
    </row>
    <row r="114" spans="3:3">
      <c r="C114" s="25"/>
    </row>
    <row r="115" spans="3:3">
      <c r="C115" s="25"/>
    </row>
    <row r="116" spans="3:3">
      <c r="C116" s="25"/>
    </row>
    <row r="117" spans="3:3">
      <c r="C117" s="25"/>
    </row>
    <row r="118" spans="3:3">
      <c r="C118" s="25"/>
    </row>
    <row r="119" spans="3:3">
      <c r="C119" s="25"/>
    </row>
    <row r="120" spans="3:3">
      <c r="C120" s="25"/>
    </row>
    <row r="121" spans="3:3" ht="15">
      <c r="C121" t="s">
        <v>756</v>
      </c>
    </row>
    <row r="122" spans="3:3">
      <c r="C122" s="25"/>
    </row>
    <row r="123" spans="3:3">
      <c r="C123" s="25"/>
    </row>
    <row r="124" spans="3:3">
      <c r="C124" s="25"/>
    </row>
    <row r="125" spans="3:3">
      <c r="C125" s="25"/>
    </row>
    <row r="126" spans="3:3">
      <c r="C126" s="25"/>
    </row>
    <row r="127" spans="3:3">
      <c r="C127" s="25"/>
    </row>
    <row r="128" spans="3:3">
      <c r="C128" s="25"/>
    </row>
    <row r="129" spans="3:3">
      <c r="C129" s="25"/>
    </row>
    <row r="130" spans="3:3">
      <c r="C130" s="25"/>
    </row>
    <row r="131" spans="3:3">
      <c r="C131" s="25"/>
    </row>
    <row r="132" spans="3:3">
      <c r="C132" s="25"/>
    </row>
    <row r="133" spans="3:3">
      <c r="C133" s="25"/>
    </row>
    <row r="134" spans="3:3">
      <c r="C134" s="25"/>
    </row>
    <row r="135" spans="3:3">
      <c r="C135" s="25"/>
    </row>
    <row r="136" spans="3:3">
      <c r="C136" s="25"/>
    </row>
    <row r="137" spans="3:3">
      <c r="C137" s="25"/>
    </row>
    <row r="138" spans="3:3">
      <c r="C138" s="25"/>
    </row>
    <row r="139" spans="3:3">
      <c r="C139" s="25"/>
    </row>
    <row r="140" spans="3:3">
      <c r="C140" s="25"/>
    </row>
    <row r="141" spans="3:3">
      <c r="C141" s="25"/>
    </row>
    <row r="142" spans="3:3" ht="15">
      <c r="C142" t="s">
        <v>755</v>
      </c>
    </row>
    <row r="143" spans="3:3">
      <c r="C143" s="25"/>
    </row>
    <row r="144" spans="3:3">
      <c r="C144" s="25"/>
    </row>
    <row r="145" spans="2:3">
      <c r="C145" s="25"/>
    </row>
    <row r="146" spans="2:3">
      <c r="B146" t="s">
        <v>745</v>
      </c>
      <c r="C146" s="25"/>
    </row>
    <row r="147" spans="2:3">
      <c r="C147" s="25" t="s">
        <v>750</v>
      </c>
    </row>
    <row r="148" spans="2:3" ht="15">
      <c r="C148" s="25" t="s">
        <v>746</v>
      </c>
    </row>
    <row r="149" spans="2:3">
      <c r="C149" s="25" t="s">
        <v>747</v>
      </c>
    </row>
    <row r="150" spans="2:3">
      <c r="C150" s="25" t="s">
        <v>748</v>
      </c>
    </row>
    <row r="151" spans="2:3">
      <c r="C151" s="25" t="s">
        <v>751</v>
      </c>
    </row>
    <row r="152" spans="2:3">
      <c r="C152" s="25"/>
    </row>
    <row r="153" spans="2:3">
      <c r="C153" s="25"/>
    </row>
    <row r="154" spans="2:3" ht="15">
      <c r="B154" s="49" t="s">
        <v>725</v>
      </c>
    </row>
    <row r="155" spans="2:3" ht="6" customHeight="1"/>
    <row r="156" spans="2:3">
      <c r="B156" s="25" t="s">
        <v>726</v>
      </c>
    </row>
    <row r="157" spans="2:3">
      <c r="B157" s="25" t="s">
        <v>735</v>
      </c>
    </row>
    <row r="160" spans="2:3" ht="15">
      <c r="B160" s="50" t="s">
        <v>727</v>
      </c>
    </row>
    <row r="161" spans="2:2" ht="15">
      <c r="B161" s="50" t="s">
        <v>736</v>
      </c>
    </row>
    <row r="166" spans="2:2" ht="15">
      <c r="B166" s="24" t="s">
        <v>737</v>
      </c>
    </row>
    <row r="167" spans="2:2" ht="6" customHeight="1"/>
    <row r="188" spans="2:2">
      <c r="B188" t="s">
        <v>734</v>
      </c>
    </row>
    <row r="219" spans="2:2">
      <c r="B219" t="s">
        <v>739</v>
      </c>
    </row>
  </sheetData>
  <sheetProtection password="CE63" sheet="1" objects="1" scenarios="1" selectLockedCells="1"/>
  <pageMargins left="0.7" right="0.7" top="0.75" bottom="0.75" header="0.3" footer="0.3"/>
  <pageSetup paperSize="9" orientation="portrait" horizontalDpi="4294967295" verticalDpi="4294967295"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4</vt:i4>
      </vt:variant>
      <vt:variant>
        <vt:lpstr>Zakresy nazwane</vt:lpstr>
      </vt:variant>
      <vt:variant>
        <vt:i4>6</vt:i4>
      </vt:variant>
    </vt:vector>
  </HeadingPairs>
  <TitlesOfParts>
    <vt:vector size="10" baseType="lpstr">
      <vt:lpstr>ZAMÓWIENIE</vt:lpstr>
      <vt:lpstr>Wyszukiwarka</vt:lpstr>
      <vt:lpstr>Przejścia dachowe</vt:lpstr>
      <vt:lpstr>Instrukcja</vt:lpstr>
      <vt:lpstr>Wyszukiwarka!Model</vt:lpstr>
      <vt:lpstr>Instrukcja!Obszar_wydruku</vt:lpstr>
      <vt:lpstr>Wyszukiwarka!Obszar_wydruku</vt:lpstr>
      <vt:lpstr>ZAMÓWIENIE!Obszar_wydruku</vt:lpstr>
      <vt:lpstr>Wyszukiwarka!Producent</vt:lpstr>
      <vt:lpstr>Wyszukiwarka!Przejscie</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Wirplast</dc:creator>
  <cp:lastModifiedBy>Wirplast-Marcin</cp:lastModifiedBy>
  <cp:lastPrinted>2023-06-23T14:33:08Z</cp:lastPrinted>
  <dcterms:created xsi:type="dcterms:W3CDTF">2018-12-06T08:37:41Z</dcterms:created>
  <dcterms:modified xsi:type="dcterms:W3CDTF">2023-10-27T14:24:25Z</dcterms:modified>
</cp:coreProperties>
</file>